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48 Hilcorp Alaska Multiwell Cuttings MICP XRD\XRD\"/>
    </mc:Choice>
  </mc:AlternateContent>
  <xr:revisionPtr revIDLastSave="0" documentId="13_ncr:1_{DF21730D-F84B-4C0C-9558-FB91AC0138B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Print_Area" localSheetId="0">Cover!$A$1:$K$39</definedName>
    <definedName name="_xlnm.Print_Area" localSheetId="2">Data!$A$1:$AI$61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9" i="11" l="1"/>
  <c r="P56" i="11"/>
  <c r="P55" i="11"/>
  <c r="P48" i="11"/>
  <c r="P46" i="11"/>
  <c r="P51" i="11"/>
  <c r="P47" i="11"/>
  <c r="P44" i="11"/>
  <c r="P42" i="11"/>
  <c r="P39" i="11"/>
  <c r="P38" i="11"/>
  <c r="P45" i="11"/>
  <c r="P43" i="11"/>
  <c r="P41" i="11"/>
  <c r="P40" i="11"/>
  <c r="P37" i="11"/>
  <c r="P54" i="11"/>
  <c r="P53" i="11"/>
  <c r="P52" i="11"/>
  <c r="P50" i="11"/>
  <c r="AG50" i="11" l="1"/>
  <c r="AG44" i="11"/>
  <c r="AG52" i="11"/>
  <c r="AG45" i="11"/>
  <c r="AG39" i="11"/>
  <c r="AG48" i="11"/>
  <c r="AG43" i="11"/>
  <c r="AG42" i="11"/>
  <c r="AG46" i="11"/>
  <c r="AG49" i="11"/>
  <c r="AG56" i="11"/>
  <c r="AG51" i="11"/>
  <c r="AG37" i="11"/>
  <c r="AG41" i="11"/>
  <c r="AG38" i="11"/>
  <c r="AG47" i="11"/>
  <c r="AG55" i="11"/>
  <c r="AG40" i="11"/>
  <c r="AG54" i="11"/>
  <c r="AG53" i="11"/>
  <c r="F29" i="8" l="1"/>
  <c r="F26" i="8"/>
  <c r="F25" i="8"/>
  <c r="F24" i="8"/>
  <c r="D4" i="9"/>
  <c r="D5" i="9"/>
  <c r="D6" i="9"/>
  <c r="D7" i="9"/>
  <c r="D3" i="9"/>
  <c r="D8" i="11" l="1"/>
  <c r="F30" i="8" l="1"/>
  <c r="D8" i="9"/>
  <c r="P25" i="11"/>
  <c r="AG25" i="11" s="1"/>
  <c r="P26" i="11"/>
  <c r="AG26" i="11" s="1"/>
  <c r="P28" i="11"/>
  <c r="AG28" i="11" s="1"/>
  <c r="P29" i="11"/>
  <c r="AG29" i="11" s="1"/>
  <c r="P30" i="11"/>
  <c r="AG30" i="11" s="1"/>
  <c r="P13" i="11"/>
  <c r="AG13" i="11" s="1"/>
  <c r="P32" i="11" l="1"/>
  <c r="AG32" i="11" s="1"/>
  <c r="P16" i="11"/>
  <c r="AG16" i="11" s="1"/>
  <c r="P17" i="11"/>
  <c r="AG17" i="11" s="1"/>
  <c r="P19" i="11"/>
  <c r="AG19" i="11" s="1"/>
  <c r="P21" i="11"/>
  <c r="AG21" i="11" s="1"/>
  <c r="P14" i="11"/>
  <c r="AG14" i="11" s="1"/>
  <c r="P15" i="11"/>
  <c r="AG15" i="11" s="1"/>
  <c r="P18" i="11"/>
  <c r="AG18" i="11" s="1"/>
  <c r="P20" i="11"/>
  <c r="AG20" i="11" s="1"/>
  <c r="P23" i="11"/>
  <c r="AG23" i="11" s="1"/>
  <c r="P27" i="11"/>
  <c r="AG27" i="11" s="1"/>
  <c r="P22" i="11"/>
  <c r="AG22" i="11" s="1"/>
  <c r="P24" i="11"/>
  <c r="AG24" i="11" s="1"/>
  <c r="P31" i="11"/>
  <c r="AG31" i="11" s="1"/>
  <c r="D4" i="12" l="1"/>
  <c r="D5" i="12"/>
  <c r="D6" i="12"/>
  <c r="D7" i="12"/>
  <c r="D8" i="12"/>
  <c r="D3" i="12"/>
</calcChain>
</file>

<file path=xl/sharedStrings.xml><?xml version="1.0" encoding="utf-8"?>
<sst xmlns="http://schemas.openxmlformats.org/spreadsheetml/2006/main" count="283" uniqueCount="119">
  <si>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</si>
  <si>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</si>
  <si>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</si>
  <si>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</si>
  <si>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</si>
  <si>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</si>
  <si>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</si>
  <si>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</si>
  <si>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</si>
  <si>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</si>
  <si>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</si>
  <si>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</si>
  <si>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</si>
  <si>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</si>
  <si>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</si>
  <si>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</si>
  <si>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</si>
  <si>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</si>
  <si>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</si>
  <si>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At the request of the client, core samples from the subject well were submitted to PoroLabs for X-Ray Diffraction (XRD) analysis.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</si>
  <si>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</si>
  <si>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</si>
  <si>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</si>
  <si>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</si>
  <si>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</si>
  <si>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</si>
  <si>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</si>
  <si>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</si>
  <si>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</si>
  <si>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</si>
  <si>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</si>
  <si>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</si>
  <si>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</si>
  <si>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</si>
  <si>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</si>
  <si>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</si>
  <si>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</si>
  <si>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</si>
  <si>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</si>
  <si>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</si>
  <si>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</si>
  <si>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</si>
  <si>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</si>
  <si>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</si>
  <si>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</si>
  <si>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</si>
  <si>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</si>
  <si>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</si>
  <si>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</si>
  <si>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</si>
  <si>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</si>
  <si>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</si>
  <si>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</si>
  <si>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</si>
  <si>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</si>
  <si>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</si>
  <si>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</si>
  <si>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</si>
  <si>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</si>
  <si>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</si>
  <si>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</si>
  <si>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</si>
  <si>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</si>
  <si>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</si>
  <si>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Apatite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</si>
  <si>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</si>
  <si>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</si>
  <si>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</si>
  <si>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</si>
  <si>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</si>
  <si>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Aragonite</t>
  </si>
  <si>
    <t>Mg Calcite</t>
  </si>
  <si>
    <t>Jarosite</t>
  </si>
  <si>
    <t>Alunite</t>
  </si>
  <si>
    <t>Laumontite</t>
  </si>
  <si>
    <t>Iniskin Unit Zappa 1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</si>
  <si>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</si>
  <si>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</si>
  <si>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</si>
  <si>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</si>
  <si>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</si>
  <si>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</si>
  <si>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</si>
  <si>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</si>
  <si>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</si>
  <si>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10C</t>
  </si>
  <si>
    <t>11C</t>
  </si>
  <si>
    <t>12C</t>
  </si>
  <si>
    <t>13C</t>
  </si>
  <si>
    <t>14C</t>
  </si>
  <si>
    <t>15C</t>
  </si>
  <si>
    <t>16C</t>
  </si>
  <si>
    <t>17C</t>
  </si>
  <si>
    <t>18C</t>
  </si>
  <si>
    <t>19C</t>
  </si>
  <si>
    <t>20C</t>
  </si>
  <si>
    <t>Barite</t>
  </si>
  <si>
    <t>Heulandite/ Clinoptilolite</t>
  </si>
  <si>
    <t>R0 M-L I/S 90S</t>
  </si>
  <si>
    <t>R1 M-L I/S 40S</t>
  </si>
  <si>
    <t>R1 M-L I/S 30S</t>
  </si>
  <si>
    <t>R1 M-L I/S 20S</t>
  </si>
  <si>
    <t>R1 M-L C/S 20S</t>
  </si>
  <si>
    <t>Alaska</t>
  </si>
  <si>
    <t>50-121-10009</t>
  </si>
  <si>
    <t>4101 Interwood North Parkway, Suite 250</t>
  </si>
  <si>
    <t>Houston, TX 77032</t>
  </si>
  <si>
    <t>Hilcorp Energy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</si>
  <si>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</si>
  <si>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</si>
  <si>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</si>
  <si>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</si>
  <si>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</si>
  <si>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</si>
  <si>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</si>
  <si>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</si>
  <si>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</si>
  <si>
    <t>Heulandite / Clinoptilolite</t>
  </si>
  <si>
    <t>Median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</si>
</sst>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yy;@"/>
    <numFmt numFmtId="166" formatCode="[$-409]dd\-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50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16" fillId="0" borderId="0" xfId="4" applyAlignment="1">
      <alignment horizontal="center"/>
    </xf>
    <xf numFmtId="0" fontId="0" fillId="0" borderId="0" xfId="0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3" fontId="18" fillId="2" borderId="13" xfId="5" applyNumberFormat="1" applyFont="1" applyFill="1" applyBorder="1" applyAlignment="1">
      <alignment horizontal="center"/>
    </xf>
    <xf numFmtId="0" fontId="18" fillId="2" borderId="14" xfId="5" applyFont="1" applyFill="1" applyBorder="1" applyAlignment="1">
      <alignment horizontal="center"/>
    </xf>
    <xf numFmtId="0" fontId="17" fillId="3" borderId="0" xfId="5" applyFill="1"/>
    <xf numFmtId="0" fontId="19" fillId="2" borderId="12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2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0" fontId="0" fillId="0" borderId="15" xfId="0" applyBorder="1"/>
    <xf numFmtId="0" fontId="5" fillId="0" borderId="5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32" xfId="0" applyNumberFormat="1" applyFont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64" fontId="21" fillId="0" borderId="9" xfId="0" applyNumberFormat="1" applyFont="1" applyFill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4" fontId="0" fillId="0" borderId="0" xfId="0" applyNumberFormat="1" applyFill="1" applyAlignment="1">
      <alignment horizontal="right"/>
    </xf>
    <xf numFmtId="0" fontId="0" fillId="0" borderId="18" xfId="0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4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164" fontId="0" fillId="0" borderId="0" xfId="0" applyNumberFormat="1"/>
    <xf numFmtId="164" fontId="0" fillId="0" borderId="9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2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2" fontId="0" fillId="0" borderId="20" xfId="0" applyNumberFormat="1" applyFont="1" applyBorder="1" applyAlignment="1">
      <alignment horizontal="center"/>
    </xf>
    <xf numFmtId="0" fontId="0" fillId="0" borderId="29" xfId="0" applyBorder="1" applyAlignment="1">
      <alignment horizontal="center" vertical="center" wrapText="1"/>
    </xf>
    <xf numFmtId="2" fontId="0" fillId="0" borderId="29" xfId="0" applyNumberFormat="1" applyFon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2" fontId="0" fillId="0" borderId="28" xfId="0" applyNumberFormat="1" applyBorder="1" applyAlignment="1">
      <alignment horizontal="center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Data!$G$11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Data!$G$14:$G$32</c:f>
              <c:numCache>
                <c:formatCode>0.0</c:formatCode>
                <c:ptCount val="19"/>
                <c:pt idx="0">
                  <c:v>27.6</c:v>
                </c:pt>
                <c:pt idx="1">
                  <c:v>13.5</c:v>
                </c:pt>
                <c:pt idx="2">
                  <c:v>10.5</c:v>
                </c:pt>
                <c:pt idx="3">
                  <c:v>14.2</c:v>
                </c:pt>
                <c:pt idx="4">
                  <c:v>29.7</c:v>
                </c:pt>
                <c:pt idx="5">
                  <c:v>23.8</c:v>
                </c:pt>
                <c:pt idx="6">
                  <c:v>36.4</c:v>
                </c:pt>
                <c:pt idx="7">
                  <c:v>32.799999999999997</c:v>
                </c:pt>
                <c:pt idx="8">
                  <c:v>37.5</c:v>
                </c:pt>
                <c:pt idx="9">
                  <c:v>38.4</c:v>
                </c:pt>
                <c:pt idx="10">
                  <c:v>38.700000000000003</c:v>
                </c:pt>
                <c:pt idx="11" formatCode="General">
                  <c:v>35.299999999999997</c:v>
                </c:pt>
                <c:pt idx="12">
                  <c:v>22</c:v>
                </c:pt>
                <c:pt idx="13">
                  <c:v>35.5</c:v>
                </c:pt>
                <c:pt idx="14">
                  <c:v>26.6</c:v>
                </c:pt>
                <c:pt idx="15">
                  <c:v>24.3</c:v>
                </c:pt>
                <c:pt idx="16">
                  <c:v>13.7</c:v>
                </c:pt>
                <c:pt idx="17">
                  <c:v>52.3</c:v>
                </c:pt>
                <c:pt idx="18">
                  <c:v>44.8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Data!$H$11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Data!$H$14:$H$32</c:f>
              <c:numCache>
                <c:formatCode>0.0</c:formatCode>
                <c:ptCount val="19"/>
                <c:pt idx="2">
                  <c:v>11.2</c:v>
                </c:pt>
                <c:pt idx="3">
                  <c:v>4.8</c:v>
                </c:pt>
                <c:pt idx="12">
                  <c:v>17.399999999999999</c:v>
                </c:pt>
                <c:pt idx="15">
                  <c:v>14.4</c:v>
                </c:pt>
                <c:pt idx="16">
                  <c:v>5.5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Data!$I$11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1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Data!$I$14:$I$32</c:f>
              <c:numCache>
                <c:formatCode>0.0</c:formatCode>
                <c:ptCount val="19"/>
                <c:pt idx="0">
                  <c:v>43.4</c:v>
                </c:pt>
                <c:pt idx="1">
                  <c:v>46.4</c:v>
                </c:pt>
                <c:pt idx="2">
                  <c:v>36.9</c:v>
                </c:pt>
                <c:pt idx="3">
                  <c:v>35.299999999999997</c:v>
                </c:pt>
                <c:pt idx="4">
                  <c:v>35.200000000000003</c:v>
                </c:pt>
                <c:pt idx="5">
                  <c:v>32.299999999999997</c:v>
                </c:pt>
                <c:pt idx="6">
                  <c:v>33.9</c:v>
                </c:pt>
                <c:pt idx="7">
                  <c:v>38</c:v>
                </c:pt>
                <c:pt idx="8">
                  <c:v>25</c:v>
                </c:pt>
                <c:pt idx="9">
                  <c:v>28.7</c:v>
                </c:pt>
                <c:pt idx="10">
                  <c:v>17.5</c:v>
                </c:pt>
                <c:pt idx="11" formatCode="General">
                  <c:v>21.7</c:v>
                </c:pt>
                <c:pt idx="12">
                  <c:v>21.2</c:v>
                </c:pt>
                <c:pt idx="13">
                  <c:v>28.3</c:v>
                </c:pt>
                <c:pt idx="14">
                  <c:v>48.4</c:v>
                </c:pt>
                <c:pt idx="15">
                  <c:v>28.6</c:v>
                </c:pt>
                <c:pt idx="16">
                  <c:v>43.5</c:v>
                </c:pt>
                <c:pt idx="17">
                  <c:v>22.4</c:v>
                </c:pt>
                <c:pt idx="18">
                  <c:v>29.1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  <c:min val="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Data!$Q$11</c:f>
              <c:strCache>
                <c:ptCount val="1"/>
                <c:pt idx="0">
                  <c:v>Pyrite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Data!$Q$14:$Q$32</c:f>
              <c:numCache>
                <c:formatCode>0.0</c:formatCode>
                <c:ptCount val="19"/>
                <c:pt idx="0">
                  <c:v>1.01</c:v>
                </c:pt>
                <c:pt idx="1">
                  <c:v>0.62</c:v>
                </c:pt>
                <c:pt idx="2">
                  <c:v>0.56000000000000005</c:v>
                </c:pt>
                <c:pt idx="3">
                  <c:v>1.36</c:v>
                </c:pt>
                <c:pt idx="4">
                  <c:v>2.46</c:v>
                </c:pt>
                <c:pt idx="5">
                  <c:v>1.39</c:v>
                </c:pt>
                <c:pt idx="6">
                  <c:v>2.4</c:v>
                </c:pt>
                <c:pt idx="7">
                  <c:v>2.2999999999999998</c:v>
                </c:pt>
                <c:pt idx="8">
                  <c:v>2.7</c:v>
                </c:pt>
                <c:pt idx="9">
                  <c:v>2.5</c:v>
                </c:pt>
                <c:pt idx="10">
                  <c:v>4.05</c:v>
                </c:pt>
                <c:pt idx="11">
                  <c:v>1.77</c:v>
                </c:pt>
                <c:pt idx="13">
                  <c:v>2.14</c:v>
                </c:pt>
                <c:pt idx="17">
                  <c:v>1.47</c:v>
                </c:pt>
                <c:pt idx="18">
                  <c:v>1.84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Data!$T$11</c:f>
              <c:strCache>
                <c:ptCount val="1"/>
                <c:pt idx="0">
                  <c:v>Alunite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Data!$T$14:$T$32</c:f>
              <c:numCache>
                <c:formatCode>0.0</c:formatCode>
                <c:ptCount val="19"/>
                <c:pt idx="0">
                  <c:v>1.24</c:v>
                </c:pt>
                <c:pt idx="1">
                  <c:v>3.5</c:v>
                </c:pt>
                <c:pt idx="2">
                  <c:v>1.21</c:v>
                </c:pt>
                <c:pt idx="3">
                  <c:v>3</c:v>
                </c:pt>
                <c:pt idx="4">
                  <c:v>1.7</c:v>
                </c:pt>
                <c:pt idx="5">
                  <c:v>4.5999999999999996</c:v>
                </c:pt>
                <c:pt idx="8">
                  <c:v>1.1200000000000001</c:v>
                </c:pt>
                <c:pt idx="9">
                  <c:v>1.4</c:v>
                </c:pt>
                <c:pt idx="10">
                  <c:v>0.48</c:v>
                </c:pt>
                <c:pt idx="12">
                  <c:v>5.8</c:v>
                </c:pt>
                <c:pt idx="13">
                  <c:v>1.5</c:v>
                </c:pt>
                <c:pt idx="15">
                  <c:v>2.2000000000000002</c:v>
                </c:pt>
                <c:pt idx="16">
                  <c:v>2.17</c:v>
                </c:pt>
                <c:pt idx="17">
                  <c:v>1.6</c:v>
                </c:pt>
                <c:pt idx="18">
                  <c:v>0.5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Data!$S$11</c:f>
              <c:strCache>
                <c:ptCount val="1"/>
                <c:pt idx="0">
                  <c:v>Barite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Data!$S$14:$S$32</c:f>
              <c:numCache>
                <c:formatCode>0.0</c:formatCode>
                <c:ptCount val="19"/>
                <c:pt idx="0">
                  <c:v>0.77</c:v>
                </c:pt>
                <c:pt idx="4">
                  <c:v>1.74</c:v>
                </c:pt>
                <c:pt idx="5">
                  <c:v>0.61</c:v>
                </c:pt>
                <c:pt idx="6">
                  <c:v>1.23</c:v>
                </c:pt>
                <c:pt idx="7">
                  <c:v>1.91</c:v>
                </c:pt>
                <c:pt idx="8">
                  <c:v>1.93</c:v>
                </c:pt>
                <c:pt idx="9">
                  <c:v>3.41</c:v>
                </c:pt>
                <c:pt idx="10">
                  <c:v>1.22</c:v>
                </c:pt>
                <c:pt idx="13">
                  <c:v>5.3</c:v>
                </c:pt>
                <c:pt idx="17">
                  <c:v>0.56000000000000005</c:v>
                </c:pt>
                <c:pt idx="18">
                  <c:v>0.88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Data!$R$11</c:f>
              <c:strCache>
                <c:ptCount val="1"/>
                <c:pt idx="0">
                  <c:v>Apatite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Data!$R$14:$R$32</c:f>
              <c:numCache>
                <c:formatCode>0.0</c:formatCode>
                <c:ptCount val="19"/>
                <c:pt idx="2">
                  <c:v>1.2</c:v>
                </c:pt>
                <c:pt idx="3">
                  <c:v>1</c:v>
                </c:pt>
                <c:pt idx="14">
                  <c:v>0.65</c:v>
                </c:pt>
                <c:pt idx="15">
                  <c:v>2.6</c:v>
                </c:pt>
                <c:pt idx="16">
                  <c:v>1.8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ser>
          <c:idx val="4"/>
          <c:order val="4"/>
          <c:tx>
            <c:strRef>
              <c:f>Data!$U$11</c:f>
              <c:strCache>
                <c:ptCount val="1"/>
                <c:pt idx="0">
                  <c:v>Jarosite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Data!$U$14:$U$32</c:f>
              <c:numCache>
                <c:formatCode>0.0</c:formatCode>
                <c:ptCount val="19"/>
                <c:pt idx="2">
                  <c:v>0.95</c:v>
                </c:pt>
                <c:pt idx="5">
                  <c:v>0.06</c:v>
                </c:pt>
                <c:pt idx="12">
                  <c:v>0.2</c:v>
                </c:pt>
                <c:pt idx="16">
                  <c:v>0.63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36-44B9-B631-46E3124F5C1C}"/>
            </c:ext>
          </c:extLst>
        </c:ser>
        <c:ser>
          <c:idx val="6"/>
          <c:order val="5"/>
          <c:tx>
            <c:strRef>
              <c:f>Data!$W$11</c:f>
              <c:strCache>
                <c:ptCount val="1"/>
                <c:pt idx="0">
                  <c:v>Laumontite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Data!$W$14:$W$32</c:f>
              <c:numCache>
                <c:formatCode>0.0</c:formatCode>
                <c:ptCount val="19"/>
                <c:pt idx="0">
                  <c:v>0.84</c:v>
                </c:pt>
                <c:pt idx="1">
                  <c:v>1.4</c:v>
                </c:pt>
                <c:pt idx="2">
                  <c:v>1.99</c:v>
                </c:pt>
                <c:pt idx="3">
                  <c:v>1.46</c:v>
                </c:pt>
                <c:pt idx="5">
                  <c:v>0.31</c:v>
                </c:pt>
                <c:pt idx="13">
                  <c:v>0.32</c:v>
                </c:pt>
                <c:pt idx="14">
                  <c:v>11.7</c:v>
                </c:pt>
                <c:pt idx="15">
                  <c:v>8.8000000000000007</c:v>
                </c:pt>
                <c:pt idx="16">
                  <c:v>0.56999999999999995</c:v>
                </c:pt>
                <c:pt idx="17">
                  <c:v>8.8000000000000007</c:v>
                </c:pt>
                <c:pt idx="18">
                  <c:v>3.9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36-44B9-B631-46E3124F5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15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3"/>
        <c:minorUnit val="1.5"/>
      </c:valAx>
      <c:valAx>
        <c:axId val="212143488"/>
        <c:scaling>
          <c:orientation val="maxMin"/>
          <c:min val="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93163274228359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Data!$AF$11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Data!$AF$14:$AF$32</c:f>
              <c:numCache>
                <c:formatCode>0.0</c:formatCode>
                <c:ptCount val="19"/>
                <c:pt idx="0">
                  <c:v>21.07</c:v>
                </c:pt>
                <c:pt idx="1">
                  <c:v>28.15</c:v>
                </c:pt>
                <c:pt idx="2">
                  <c:v>29.5</c:v>
                </c:pt>
                <c:pt idx="3">
                  <c:v>32.799999999999997</c:v>
                </c:pt>
                <c:pt idx="4">
                  <c:v>22.2</c:v>
                </c:pt>
                <c:pt idx="5">
                  <c:v>31.5</c:v>
                </c:pt>
                <c:pt idx="6">
                  <c:v>17.8</c:v>
                </c:pt>
                <c:pt idx="7">
                  <c:v>17.5</c:v>
                </c:pt>
                <c:pt idx="8">
                  <c:v>22.9</c:v>
                </c:pt>
                <c:pt idx="9">
                  <c:v>17.8</c:v>
                </c:pt>
                <c:pt idx="10">
                  <c:v>20.8</c:v>
                </c:pt>
                <c:pt idx="11">
                  <c:v>30.3</c:v>
                </c:pt>
                <c:pt idx="12">
                  <c:v>32</c:v>
                </c:pt>
                <c:pt idx="13">
                  <c:v>23.29</c:v>
                </c:pt>
                <c:pt idx="14">
                  <c:v>11.1</c:v>
                </c:pt>
                <c:pt idx="15">
                  <c:v>14.9</c:v>
                </c:pt>
                <c:pt idx="16">
                  <c:v>29.7</c:v>
                </c:pt>
                <c:pt idx="17">
                  <c:v>10</c:v>
                </c:pt>
                <c:pt idx="18">
                  <c:v>14.5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  <c:min val="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Data!$J$11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Data!$J$14:$J$32</c:f>
              <c:numCache>
                <c:formatCode>0.0</c:formatCode>
                <c:ptCount val="19"/>
                <c:pt idx="0">
                  <c:v>4.0999999999999996</c:v>
                </c:pt>
                <c:pt idx="1">
                  <c:v>2.9</c:v>
                </c:pt>
                <c:pt idx="2">
                  <c:v>3.3</c:v>
                </c:pt>
                <c:pt idx="3">
                  <c:v>3.7</c:v>
                </c:pt>
                <c:pt idx="4">
                  <c:v>6.9</c:v>
                </c:pt>
                <c:pt idx="5">
                  <c:v>5.4</c:v>
                </c:pt>
                <c:pt idx="6">
                  <c:v>8.3000000000000007</c:v>
                </c:pt>
                <c:pt idx="7">
                  <c:v>7.5</c:v>
                </c:pt>
                <c:pt idx="8">
                  <c:v>8.8000000000000007</c:v>
                </c:pt>
                <c:pt idx="9">
                  <c:v>7.9</c:v>
                </c:pt>
                <c:pt idx="10">
                  <c:v>17.3</c:v>
                </c:pt>
                <c:pt idx="11" formatCode="General">
                  <c:v>11</c:v>
                </c:pt>
                <c:pt idx="12">
                  <c:v>0.97</c:v>
                </c:pt>
                <c:pt idx="13">
                  <c:v>3.6</c:v>
                </c:pt>
                <c:pt idx="14">
                  <c:v>1.62</c:v>
                </c:pt>
                <c:pt idx="15">
                  <c:v>4.3</c:v>
                </c:pt>
                <c:pt idx="16">
                  <c:v>2.4</c:v>
                </c:pt>
                <c:pt idx="17">
                  <c:v>2.9</c:v>
                </c:pt>
                <c:pt idx="18">
                  <c:v>4.4000000000000004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Data!$K$11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Data!$K$14:$K$32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Data!$L$11</c:f>
              <c:strCache>
                <c:ptCount val="1"/>
                <c:pt idx="0">
                  <c:v>Aragonite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Data!$L$14:$L$32</c:f>
              <c:numCache>
                <c:formatCode>0.0</c:formatCode>
                <c:ptCount val="19"/>
                <c:pt idx="2">
                  <c:v>2.83</c:v>
                </c:pt>
                <c:pt idx="3">
                  <c:v>2.2400000000000002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Data!$N$11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Data!$N$14:$N$32</c:f>
              <c:numCache>
                <c:formatCode>0.0</c:formatCode>
                <c:ptCount val="19"/>
                <c:pt idx="12">
                  <c:v>0.52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Data!$M$11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Data!$M$14:$M$32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Data!$O$11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Data!$O$14:$O$32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2560</c:v>
                </c:pt>
                <c:pt idx="1">
                  <c:v>2660</c:v>
                </c:pt>
                <c:pt idx="2">
                  <c:v>2800</c:v>
                </c:pt>
                <c:pt idx="3">
                  <c:v>2940</c:v>
                </c:pt>
                <c:pt idx="4">
                  <c:v>4080</c:v>
                </c:pt>
                <c:pt idx="5">
                  <c:v>4580</c:v>
                </c:pt>
                <c:pt idx="6">
                  <c:v>5520</c:v>
                </c:pt>
                <c:pt idx="7">
                  <c:v>5900</c:v>
                </c:pt>
                <c:pt idx="8">
                  <c:v>6060</c:v>
                </c:pt>
                <c:pt idx="9">
                  <c:v>6810</c:v>
                </c:pt>
                <c:pt idx="10">
                  <c:v>7830</c:v>
                </c:pt>
                <c:pt idx="11">
                  <c:v>8132.5</c:v>
                </c:pt>
                <c:pt idx="12">
                  <c:v>8325</c:v>
                </c:pt>
                <c:pt idx="13">
                  <c:v>9460</c:v>
                </c:pt>
                <c:pt idx="14">
                  <c:v>9735.5</c:v>
                </c:pt>
                <c:pt idx="15">
                  <c:v>9808.5</c:v>
                </c:pt>
                <c:pt idx="16">
                  <c:v>10044</c:v>
                </c:pt>
                <c:pt idx="17">
                  <c:v>10300</c:v>
                </c:pt>
                <c:pt idx="18">
                  <c:v>10640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20"/>
        <c:minorUnit val="10"/>
      </c:valAx>
      <c:valAx>
        <c:axId val="219260800"/>
        <c:scaling>
          <c:orientation val="maxMin"/>
          <c:min val="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utechenergy.com/" TargetMode="External"/><Relationship Id="rId1" Type="http://schemas.openxmlformats.org/officeDocument/2006/relationships/hyperlink" Target="http://www.nutechenergy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view="pageBreakPreview" zoomScale="70" zoomScaleNormal="100" zoomScaleSheetLayoutView="70" workbookViewId="0">
      <selection activeCell="F28" sqref="F28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18"/>
    </row>
    <row r="2" spans="1:11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18"/>
    </row>
    <row r="3" spans="1:1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18"/>
    </row>
    <row r="4" spans="1:11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18"/>
    </row>
    <row r="5" spans="1:1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18"/>
    </row>
    <row r="6" spans="1:11" x14ac:dyDescent="0.25">
      <c r="A6" s="19"/>
      <c r="B6" s="20"/>
      <c r="C6" s="20"/>
      <c r="D6" s="20"/>
      <c r="E6" s="20"/>
      <c r="F6" s="20"/>
      <c r="G6" s="20"/>
      <c r="H6" s="20"/>
      <c r="I6" s="20"/>
      <c r="J6" s="20"/>
      <c r="K6" s="18"/>
    </row>
    <row r="7" spans="1:1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18"/>
    </row>
    <row r="8" spans="1:11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18"/>
    </row>
    <row r="9" spans="1:1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18"/>
    </row>
    <row r="10" spans="1:1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18"/>
    </row>
    <row r="11" spans="1:11" x14ac:dyDescent="0.25">
      <c r="A11" s="19"/>
      <c r="B11" s="20"/>
      <c r="C11" s="19"/>
      <c r="D11" s="21"/>
      <c r="E11" s="21"/>
      <c r="F11" s="21"/>
      <c r="G11" s="21"/>
      <c r="H11" s="21"/>
      <c r="I11" s="19"/>
      <c r="J11" s="20"/>
      <c r="K11" s="18"/>
    </row>
    <row r="12" spans="1:11" x14ac:dyDescent="0.25">
      <c r="A12" s="19"/>
      <c r="B12" s="20"/>
      <c r="C12" s="19"/>
      <c r="D12" s="21"/>
      <c r="E12" s="21"/>
      <c r="F12" s="21"/>
      <c r="G12" s="21"/>
      <c r="H12" s="21"/>
      <c r="I12" s="19"/>
      <c r="J12" s="20"/>
      <c r="K12" s="18"/>
    </row>
    <row r="13" spans="1:11" x14ac:dyDescent="0.25">
      <c r="A13" s="19"/>
      <c r="B13" s="20"/>
      <c r="C13" s="19"/>
      <c r="D13" s="21"/>
      <c r="E13" s="21"/>
      <c r="F13" s="21"/>
      <c r="G13" s="21"/>
      <c r="H13" s="21"/>
      <c r="I13" s="19"/>
      <c r="J13" s="20"/>
      <c r="K13" s="18"/>
    </row>
    <row r="14" spans="1:11" x14ac:dyDescent="0.25">
      <c r="A14" s="19"/>
      <c r="B14" s="20"/>
      <c r="C14" s="19"/>
      <c r="D14" s="21"/>
      <c r="E14" s="21"/>
      <c r="F14" s="21"/>
      <c r="G14" s="21"/>
      <c r="H14" s="21"/>
      <c r="I14" s="19"/>
      <c r="J14" s="20"/>
      <c r="K14" s="18"/>
    </row>
    <row r="15" spans="1:11" ht="31.5" x14ac:dyDescent="0.5">
      <c r="A15" s="19"/>
      <c r="B15" s="20"/>
      <c r="C15" s="19"/>
      <c r="D15" s="21"/>
      <c r="E15" s="21"/>
      <c r="F15" s="22" t="s">
        <v>18</v>
      </c>
      <c r="G15" s="21"/>
      <c r="H15" s="21"/>
      <c r="I15" s="19"/>
      <c r="J15" s="20"/>
      <c r="K15" s="18"/>
    </row>
    <row r="16" spans="1:11" x14ac:dyDescent="0.25">
      <c r="A16" s="19"/>
      <c r="B16" s="20"/>
      <c r="C16" s="19"/>
      <c r="D16" s="21"/>
      <c r="E16" s="21"/>
      <c r="F16" s="21"/>
      <c r="G16" s="21"/>
      <c r="H16" s="21"/>
      <c r="I16" s="19"/>
      <c r="J16" s="20"/>
      <c r="K16" s="18"/>
    </row>
    <row r="17" spans="1:11" ht="28.5" x14ac:dyDescent="0.45">
      <c r="A17" s="19"/>
      <c r="B17" s="20"/>
      <c r="C17" s="19"/>
      <c r="D17" s="21"/>
      <c r="E17" s="21"/>
      <c r="F17" s="23"/>
      <c r="G17" s="21"/>
      <c r="H17" s="21"/>
      <c r="I17" s="19"/>
      <c r="J17" s="20"/>
      <c r="K17" s="18"/>
    </row>
    <row r="18" spans="1:11" ht="28.5" x14ac:dyDescent="0.45">
      <c r="A18" s="19"/>
      <c r="B18" s="20"/>
      <c r="C18" s="19"/>
      <c r="D18" s="21"/>
      <c r="E18" s="21"/>
      <c r="F18" s="24" t="s">
        <v>4</v>
      </c>
      <c r="G18" s="21"/>
      <c r="H18" s="21"/>
      <c r="I18" s="19"/>
      <c r="J18" s="20"/>
      <c r="K18" s="18"/>
    </row>
    <row r="19" spans="1:11" ht="28.5" x14ac:dyDescent="0.45">
      <c r="A19" s="19"/>
      <c r="B19" s="20"/>
      <c r="C19" s="19"/>
      <c r="D19" s="21"/>
      <c r="E19" s="21"/>
      <c r="F19" s="23"/>
      <c r="G19" s="21"/>
      <c r="H19" s="21"/>
      <c r="I19" s="19"/>
      <c r="J19" s="20"/>
      <c r="K19" s="18"/>
    </row>
    <row r="20" spans="1:11" ht="28.5" x14ac:dyDescent="0.45">
      <c r="A20" s="19"/>
      <c r="B20" s="20"/>
      <c r="C20" s="19"/>
      <c r="D20" s="21"/>
      <c r="E20" s="21"/>
      <c r="F20" s="23"/>
      <c r="G20" s="21"/>
      <c r="H20" s="21"/>
      <c r="I20" s="19"/>
      <c r="J20" s="20"/>
      <c r="K20" s="18"/>
    </row>
    <row r="21" spans="1:11" ht="28.5" x14ac:dyDescent="0.45">
      <c r="A21" s="19"/>
      <c r="B21" s="20"/>
      <c r="C21" s="19"/>
      <c r="D21" s="21"/>
      <c r="E21" s="21"/>
      <c r="F21" s="23"/>
      <c r="G21" s="21"/>
      <c r="H21" s="21"/>
      <c r="I21" s="19"/>
      <c r="J21" s="20"/>
      <c r="K21" s="18"/>
    </row>
    <row r="22" spans="1:11" ht="18.75" x14ac:dyDescent="0.3">
      <c r="A22" s="19"/>
      <c r="B22" s="20"/>
      <c r="C22" s="19"/>
      <c r="D22" s="21"/>
      <c r="E22" s="21"/>
      <c r="F22" s="28" t="s">
        <v>5</v>
      </c>
      <c r="G22" s="21"/>
      <c r="H22" s="21"/>
      <c r="I22" s="19"/>
      <c r="J22" s="20"/>
      <c r="K22" s="18"/>
    </row>
    <row r="23" spans="1:11" ht="28.5" x14ac:dyDescent="0.45">
      <c r="A23" s="19"/>
      <c r="B23" s="20"/>
      <c r="C23" s="19"/>
      <c r="D23" s="21"/>
      <c r="E23" s="21"/>
      <c r="F23" s="23"/>
      <c r="G23" s="21"/>
      <c r="H23" s="21"/>
      <c r="I23" s="19"/>
      <c r="J23" s="20"/>
      <c r="K23" s="18"/>
    </row>
    <row r="24" spans="1:11" ht="21" x14ac:dyDescent="0.35">
      <c r="A24" s="19"/>
      <c r="B24" s="20"/>
      <c r="C24" s="19"/>
      <c r="D24" s="21"/>
      <c r="E24" s="21"/>
      <c r="F24" s="25" t="str">
        <f>Data!D3</f>
        <v>Hilcorp Energy</v>
      </c>
      <c r="G24" s="21"/>
      <c r="H24" s="21"/>
      <c r="I24" s="19"/>
      <c r="J24" s="20"/>
      <c r="K24" s="18"/>
    </row>
    <row r="25" spans="1:11" ht="21" x14ac:dyDescent="0.35">
      <c r="A25" s="19"/>
      <c r="B25" s="20"/>
      <c r="C25" s="19"/>
      <c r="D25" s="21"/>
      <c r="E25" s="21"/>
      <c r="F25" s="26" t="str">
        <f>Data!D4</f>
        <v>Iniskin Unit Zappa 1</v>
      </c>
      <c r="G25" s="21"/>
      <c r="H25" s="21"/>
      <c r="I25" s="19"/>
      <c r="J25" s="20"/>
      <c r="K25" s="18"/>
    </row>
    <row r="26" spans="1:11" ht="21" x14ac:dyDescent="0.35">
      <c r="A26" s="19"/>
      <c r="B26" s="20"/>
      <c r="C26" s="19"/>
      <c r="D26" s="21"/>
      <c r="E26" s="21"/>
      <c r="F26" s="26" t="str">
        <f>Data!D5</f>
        <v>Alaska</v>
      </c>
      <c r="G26" s="21"/>
      <c r="H26" s="21"/>
      <c r="I26" s="19"/>
      <c r="J26" s="20"/>
      <c r="K26" s="18"/>
    </row>
    <row r="27" spans="1:11" ht="21" x14ac:dyDescent="0.35">
      <c r="A27" s="19"/>
      <c r="B27" s="20"/>
      <c r="C27" s="19"/>
      <c r="D27" s="21"/>
      <c r="E27" s="21"/>
      <c r="F27" s="26"/>
      <c r="G27" s="21"/>
      <c r="H27" s="21"/>
      <c r="I27" s="19"/>
      <c r="J27" s="20"/>
      <c r="K27" s="18"/>
    </row>
    <row r="28" spans="1:11" ht="21" x14ac:dyDescent="0.35">
      <c r="A28" s="19"/>
      <c r="B28" s="20"/>
      <c r="C28" s="19"/>
      <c r="D28" s="21"/>
      <c r="E28" s="21"/>
      <c r="F28" s="26"/>
      <c r="G28" s="21"/>
      <c r="H28" s="21"/>
      <c r="I28" s="19"/>
      <c r="J28" s="20"/>
      <c r="K28" s="18"/>
    </row>
    <row r="29" spans="1:11" ht="21" x14ac:dyDescent="0.35">
      <c r="A29" s="19"/>
      <c r="B29" s="20"/>
      <c r="C29" s="19"/>
      <c r="D29" s="21"/>
      <c r="E29" s="21"/>
      <c r="F29" s="27" t="str">
        <f>CONCATENATE("Project #",Data!D7)</f>
        <v>Project #28148</v>
      </c>
      <c r="G29" s="21"/>
      <c r="H29" s="21"/>
      <c r="I29" s="19"/>
      <c r="J29" s="20"/>
      <c r="K29" s="18"/>
    </row>
    <row r="30" spans="1:11" ht="21" x14ac:dyDescent="0.35">
      <c r="A30" s="19"/>
      <c r="B30" s="20"/>
      <c r="C30" s="19"/>
      <c r="D30" s="21"/>
      <c r="E30" s="21"/>
      <c r="F30" s="34">
        <f>Data!D8</f>
        <v>44167</v>
      </c>
      <c r="G30" s="21"/>
      <c r="H30" s="21"/>
      <c r="I30" s="19"/>
      <c r="J30" s="20"/>
      <c r="K30" s="18"/>
    </row>
    <row r="31" spans="1:11" ht="21" x14ac:dyDescent="0.35">
      <c r="A31" s="19"/>
      <c r="B31" s="20"/>
      <c r="C31" s="19"/>
      <c r="D31" s="21"/>
      <c r="E31" s="21"/>
      <c r="F31" s="34"/>
      <c r="G31" s="21"/>
      <c r="H31" s="21"/>
      <c r="I31" s="19"/>
      <c r="J31" s="20"/>
      <c r="K31" s="18"/>
    </row>
    <row r="32" spans="1:11" ht="21" x14ac:dyDescent="0.35">
      <c r="A32" s="19"/>
      <c r="B32" s="20"/>
      <c r="C32" s="19"/>
      <c r="D32" s="21"/>
      <c r="E32" s="21"/>
      <c r="F32" s="34"/>
      <c r="G32" s="21"/>
      <c r="H32" s="21"/>
      <c r="I32" s="19"/>
      <c r="J32" s="20"/>
      <c r="K32" s="18"/>
    </row>
    <row r="33" spans="1:11" ht="21" x14ac:dyDescent="0.35">
      <c r="A33" s="19"/>
      <c r="B33" s="20"/>
      <c r="C33" s="19"/>
      <c r="D33" s="21"/>
      <c r="E33" s="21"/>
      <c r="F33" s="34"/>
      <c r="G33" s="21"/>
      <c r="H33" s="21"/>
      <c r="I33" s="19"/>
      <c r="J33" s="20"/>
      <c r="K33" s="18"/>
    </row>
    <row r="34" spans="1:11" x14ac:dyDescent="0.25">
      <c r="A34" s="19"/>
      <c r="B34" s="20"/>
      <c r="C34" s="19"/>
      <c r="D34" s="21"/>
      <c r="E34" s="21"/>
      <c r="F34" s="21"/>
      <c r="G34" s="21"/>
      <c r="H34" s="21"/>
      <c r="I34" s="19"/>
      <c r="J34" s="20"/>
      <c r="K34" s="18"/>
    </row>
    <row r="35" spans="1:11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18"/>
    </row>
    <row r="36" spans="1:11" x14ac:dyDescent="0.25">
      <c r="A36" s="19"/>
      <c r="B36" s="20"/>
      <c r="C36" s="20" t="s">
        <v>105</v>
      </c>
      <c r="D36" s="20"/>
      <c r="E36" s="20"/>
      <c r="F36" s="49"/>
      <c r="G36" s="20"/>
      <c r="H36" s="20"/>
      <c r="I36" s="127" t="s">
        <v>16</v>
      </c>
      <c r="J36" s="20"/>
      <c r="K36" s="18"/>
    </row>
    <row r="37" spans="1:11" x14ac:dyDescent="0.25">
      <c r="A37" s="46"/>
      <c r="B37" s="20"/>
      <c r="C37" s="20" t="s">
        <v>106</v>
      </c>
      <c r="D37" s="20"/>
      <c r="E37" s="20"/>
      <c r="F37" s="48"/>
      <c r="G37" s="20"/>
      <c r="H37" s="20"/>
      <c r="I37" s="47" t="s">
        <v>17</v>
      </c>
      <c r="J37" s="20"/>
      <c r="K37" s="18"/>
    </row>
    <row r="38" spans="1:11" x14ac:dyDescent="0.25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18"/>
    </row>
    <row r="39" spans="1:11" x14ac:dyDescent="0.25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18"/>
    </row>
    <row r="40" spans="1:11" x14ac:dyDescent="0.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18"/>
    </row>
  </sheetData>
  <hyperlinks>
    <hyperlink ref="F36" r:id="rId1" display="www.nutechenergy.com" xr:uid="{00000000-0004-0000-0000-000000000000}"/>
    <hyperlink ref="I36" r:id="rId2" xr:uid="{ED3944ED-1BF3-4811-945D-DE51A9801781}"/>
  </hyperlinks>
  <pageMargins left="0.7" right="0.7" top="0.75" bottom="0.75" header="0.3" footer="0.3"/>
  <pageSetup scale="71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4" t="str">
        <f>Data!D3</f>
        <v>Hilcorp Energy</v>
      </c>
    </row>
    <row r="4" spans="2:30" x14ac:dyDescent="0.25">
      <c r="B4" t="s">
        <v>69</v>
      </c>
      <c r="D4" s="4" t="str">
        <f>Data!D4</f>
        <v>Iniskin Unit Zappa 1</v>
      </c>
    </row>
    <row r="5" spans="2:30" x14ac:dyDescent="0.25">
      <c r="B5" t="s">
        <v>6</v>
      </c>
      <c r="D5" s="32" t="str">
        <f>Data!D5</f>
        <v>Alaska</v>
      </c>
    </row>
    <row r="6" spans="2:30" x14ac:dyDescent="0.25">
      <c r="B6" t="s">
        <v>7</v>
      </c>
      <c r="D6" s="32" t="str">
        <f>Data!D6</f>
        <v>50-121-10009</v>
      </c>
    </row>
    <row r="7" spans="2:30" x14ac:dyDescent="0.25">
      <c r="B7" t="s">
        <v>8</v>
      </c>
      <c r="D7" s="32">
        <f>Data!D7</f>
        <v>28148</v>
      </c>
    </row>
    <row r="8" spans="2:30" x14ac:dyDescent="0.25">
      <c r="B8" t="s">
        <v>9</v>
      </c>
      <c r="D8" s="33">
        <f>Data!D8</f>
        <v>44167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29" t="s">
        <v>19</v>
      </c>
    </row>
    <row r="14" spans="2:30" x14ac:dyDescent="0.25">
      <c r="B14" s="3" t="s">
        <v>20</v>
      </c>
    </row>
    <row r="15" spans="2:30" x14ac:dyDescent="0.25">
      <c r="B15" s="3"/>
    </row>
    <row r="16" spans="2:30" x14ac:dyDescent="0.25">
      <c r="B16" s="30" t="s">
        <v>11</v>
      </c>
    </row>
    <row r="17" spans="2:3" x14ac:dyDescent="0.25">
      <c r="B17" s="30"/>
    </row>
    <row r="18" spans="2:3" x14ac:dyDescent="0.25">
      <c r="B18" s="30" t="s">
        <v>21</v>
      </c>
    </row>
    <row r="19" spans="2:3" x14ac:dyDescent="0.25">
      <c r="B19" s="30"/>
    </row>
    <row r="20" spans="2:3" x14ac:dyDescent="0.25">
      <c r="B20" s="30" t="s">
        <v>22</v>
      </c>
    </row>
    <row r="21" spans="2:3" x14ac:dyDescent="0.25">
      <c r="B21" s="30"/>
    </row>
    <row r="22" spans="2:3" x14ac:dyDescent="0.25">
      <c r="B22" s="30" t="s">
        <v>23</v>
      </c>
    </row>
    <row r="23" spans="2:3" x14ac:dyDescent="0.25">
      <c r="B23" s="30"/>
    </row>
    <row r="24" spans="2:3" x14ac:dyDescent="0.25">
      <c r="B24" s="30" t="s">
        <v>66</v>
      </c>
    </row>
    <row r="25" spans="2:3" x14ac:dyDescent="0.25">
      <c r="B25" s="30"/>
    </row>
    <row r="26" spans="2:3" x14ac:dyDescent="0.25">
      <c r="B26" s="30" t="s">
        <v>29</v>
      </c>
    </row>
    <row r="27" spans="2:3" x14ac:dyDescent="0.25">
      <c r="B27" s="30"/>
      <c r="C27" t="s">
        <v>24</v>
      </c>
    </row>
    <row r="28" spans="2:3" x14ac:dyDescent="0.25">
      <c r="B28" s="30"/>
      <c r="C28" t="s">
        <v>25</v>
      </c>
    </row>
    <row r="29" spans="2:3" x14ac:dyDescent="0.25">
      <c r="B29" s="30"/>
    </row>
    <row r="30" spans="2:3" x14ac:dyDescent="0.25">
      <c r="B30" s="30" t="s">
        <v>26</v>
      </c>
    </row>
    <row r="31" spans="2:3" x14ac:dyDescent="0.25">
      <c r="B31" s="30"/>
      <c r="C31" t="s">
        <v>27</v>
      </c>
    </row>
    <row r="32" spans="2:3" x14ac:dyDescent="0.25">
      <c r="B32" s="30"/>
      <c r="C32" t="s">
        <v>28</v>
      </c>
    </row>
    <row r="34" spans="2:3" x14ac:dyDescent="0.25">
      <c r="B34" s="3" t="s">
        <v>108</v>
      </c>
    </row>
    <row r="35" spans="2:3" x14ac:dyDescent="0.25">
      <c r="B35" s="3"/>
    </row>
    <row r="36" spans="2:3" x14ac:dyDescent="0.25">
      <c r="B36" s="29" t="s">
        <v>109</v>
      </c>
    </row>
    <row r="37" spans="2:3" x14ac:dyDescent="0.25">
      <c r="B37" s="29"/>
      <c r="C37" t="s">
        <v>110</v>
      </c>
    </row>
    <row r="38" spans="2:3" x14ac:dyDescent="0.25">
      <c r="B38" s="29"/>
      <c r="C38" t="s">
        <v>111</v>
      </c>
    </row>
    <row r="40" spans="2:3" x14ac:dyDescent="0.25">
      <c r="B40" s="29" t="s">
        <v>112</v>
      </c>
    </row>
    <row r="41" spans="2:3" x14ac:dyDescent="0.25">
      <c r="B41" s="29"/>
    </row>
    <row r="42" spans="2:3" x14ac:dyDescent="0.25">
      <c r="B42" s="29" t="s">
        <v>113</v>
      </c>
    </row>
    <row r="43" spans="2:3" x14ac:dyDescent="0.25">
      <c r="B43" s="29"/>
    </row>
    <row r="44" spans="2:3" x14ac:dyDescent="0.25">
      <c r="B44" s="29" t="s">
        <v>114</v>
      </c>
    </row>
    <row r="45" spans="2:3" x14ac:dyDescent="0.25">
      <c r="B45" s="29"/>
    </row>
    <row r="46" spans="2:3" x14ac:dyDescent="0.25">
      <c r="B46" s="29" t="s">
        <v>115</v>
      </c>
    </row>
    <row r="47" spans="2:3" x14ac:dyDescent="0.25">
      <c r="B47" s="29"/>
      <c r="C47" t="s">
        <v>116</v>
      </c>
    </row>
    <row r="49" spans="2:2" x14ac:dyDescent="0.25">
      <c r="B49" s="35" t="s">
        <v>12</v>
      </c>
    </row>
    <row r="50" spans="2:2" x14ac:dyDescent="0.25">
      <c r="B50" s="35"/>
    </row>
    <row r="51" spans="2:2" x14ac:dyDescent="0.25">
      <c r="B51" s="31" t="s">
        <v>30</v>
      </c>
    </row>
    <row r="52" spans="2:2" x14ac:dyDescent="0.25">
      <c r="B52" s="31" t="s">
        <v>31</v>
      </c>
    </row>
    <row r="53" spans="2:2" x14ac:dyDescent="0.25">
      <c r="B53" s="31" t="s">
        <v>32</v>
      </c>
    </row>
    <row r="54" spans="2:2" x14ac:dyDescent="0.25">
      <c r="B54" s="31" t="s">
        <v>33</v>
      </c>
    </row>
    <row r="55" spans="2:2" x14ac:dyDescent="0.25">
      <c r="B55" s="31" t="s">
        <v>34</v>
      </c>
    </row>
    <row r="56" spans="2:2" x14ac:dyDescent="0.25">
      <c r="B56" s="31" t="s">
        <v>35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M60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21" width="12.7109375" customWidth="1"/>
    <col min="22" max="22" width="14.28515625" customWidth="1"/>
    <col min="23" max="34" width="12.7109375" customWidth="1"/>
    <col min="35" max="35" width="1.7109375" customWidth="1"/>
    <col min="36" max="45" width="12.7109375" customWidth="1"/>
  </cols>
  <sheetData>
    <row r="1" spans="2:39" ht="55.5" customHeight="1" x14ac:dyDescent="0.25">
      <c r="B1" s="131" t="s">
        <v>18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</row>
    <row r="2" spans="2:39" x14ac:dyDescent="0.25">
      <c r="B2" s="3" t="s">
        <v>13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8"/>
    </row>
    <row r="3" spans="2:39" x14ac:dyDescent="0.25">
      <c r="B3" t="s">
        <v>1</v>
      </c>
      <c r="D3" s="4" t="s">
        <v>107</v>
      </c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37"/>
    </row>
    <row r="4" spans="2:39" x14ac:dyDescent="0.25">
      <c r="B4" t="s">
        <v>69</v>
      </c>
      <c r="D4" s="4" t="s">
        <v>75</v>
      </c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37"/>
    </row>
    <row r="5" spans="2:39" x14ac:dyDescent="0.25">
      <c r="B5" t="s">
        <v>6</v>
      </c>
      <c r="D5" s="32" t="s">
        <v>103</v>
      </c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37"/>
    </row>
    <row r="6" spans="2:39" x14ac:dyDescent="0.25">
      <c r="B6" t="s">
        <v>7</v>
      </c>
      <c r="D6" s="32" t="s">
        <v>104</v>
      </c>
      <c r="E6" s="5"/>
      <c r="F6" s="5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37"/>
    </row>
    <row r="7" spans="2:39" x14ac:dyDescent="0.25">
      <c r="B7" t="s">
        <v>8</v>
      </c>
      <c r="D7" s="32">
        <v>28148</v>
      </c>
      <c r="E7" s="39"/>
      <c r="F7" s="39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37"/>
    </row>
    <row r="8" spans="2:39" x14ac:dyDescent="0.25">
      <c r="B8" t="s">
        <v>9</v>
      </c>
      <c r="D8" s="33">
        <f>DATE(2020,12,2)</f>
        <v>44167</v>
      </c>
      <c r="E8" s="39"/>
      <c r="F8" s="39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37"/>
    </row>
    <row r="9" spans="2:39" ht="15.75" thickBot="1" x14ac:dyDescent="0.3"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2:39" ht="15.75" thickBot="1" x14ac:dyDescent="0.3">
      <c r="B10" s="133" t="s">
        <v>0</v>
      </c>
      <c r="C10" s="132"/>
      <c r="D10" s="132"/>
      <c r="E10" s="132"/>
      <c r="F10" s="134"/>
      <c r="G10" s="128" t="s">
        <v>51</v>
      </c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29"/>
      <c r="AI10" s="9"/>
    </row>
    <row r="11" spans="2:39" ht="45" customHeight="1" x14ac:dyDescent="0.25">
      <c r="B11" s="10" t="s">
        <v>68</v>
      </c>
      <c r="C11" s="11" t="s">
        <v>2</v>
      </c>
      <c r="D11" s="11" t="s">
        <v>118</v>
      </c>
      <c r="E11" s="145" t="s">
        <v>14</v>
      </c>
      <c r="F11" s="64" t="s">
        <v>15</v>
      </c>
      <c r="G11" s="62" t="s">
        <v>36</v>
      </c>
      <c r="H11" s="58" t="s">
        <v>37</v>
      </c>
      <c r="I11" s="64" t="s">
        <v>38</v>
      </c>
      <c r="J11" s="58" t="s">
        <v>39</v>
      </c>
      <c r="K11" s="84" t="s">
        <v>71</v>
      </c>
      <c r="L11" s="59" t="s">
        <v>70</v>
      </c>
      <c r="M11" s="59" t="s">
        <v>40</v>
      </c>
      <c r="N11" s="59" t="s">
        <v>61</v>
      </c>
      <c r="O11" s="80" t="s">
        <v>63</v>
      </c>
      <c r="P11" s="64" t="s">
        <v>41</v>
      </c>
      <c r="Q11" s="58" t="s">
        <v>42</v>
      </c>
      <c r="R11" s="84" t="s">
        <v>64</v>
      </c>
      <c r="S11" s="80" t="s">
        <v>96</v>
      </c>
      <c r="T11" s="59" t="s">
        <v>73</v>
      </c>
      <c r="U11" s="59" t="s">
        <v>72</v>
      </c>
      <c r="V11" s="59" t="s">
        <v>117</v>
      </c>
      <c r="W11" s="64" t="s">
        <v>74</v>
      </c>
      <c r="X11" s="84" t="s">
        <v>43</v>
      </c>
      <c r="Y11" s="59" t="s">
        <v>44</v>
      </c>
      <c r="Z11" s="59" t="s">
        <v>45</v>
      </c>
      <c r="AA11" s="123" t="s">
        <v>98</v>
      </c>
      <c r="AB11" s="123" t="s">
        <v>99</v>
      </c>
      <c r="AC11" s="123" t="s">
        <v>100</v>
      </c>
      <c r="AD11" s="123" t="s">
        <v>101</v>
      </c>
      <c r="AE11" s="123" t="s">
        <v>102</v>
      </c>
      <c r="AF11" s="64" t="s">
        <v>46</v>
      </c>
      <c r="AG11" s="62" t="s">
        <v>47</v>
      </c>
      <c r="AH11" s="73" t="s">
        <v>48</v>
      </c>
      <c r="AI11" s="12"/>
    </row>
    <row r="12" spans="2:39" ht="15.75" thickBot="1" x14ac:dyDescent="0.3">
      <c r="B12" s="13"/>
      <c r="C12" s="14"/>
      <c r="D12" s="14" t="s">
        <v>3</v>
      </c>
      <c r="E12" s="81" t="s">
        <v>3</v>
      </c>
      <c r="F12" s="15" t="s">
        <v>3</v>
      </c>
      <c r="G12" s="63" t="s">
        <v>50</v>
      </c>
      <c r="H12" s="13" t="s">
        <v>50</v>
      </c>
      <c r="I12" s="15" t="s">
        <v>50</v>
      </c>
      <c r="J12" s="13" t="s">
        <v>50</v>
      </c>
      <c r="K12" s="85" t="s">
        <v>62</v>
      </c>
      <c r="L12" s="14" t="s">
        <v>50</v>
      </c>
      <c r="M12" s="14" t="s">
        <v>50</v>
      </c>
      <c r="N12" s="14" t="s">
        <v>50</v>
      </c>
      <c r="O12" s="81" t="s">
        <v>50</v>
      </c>
      <c r="P12" s="15" t="s">
        <v>50</v>
      </c>
      <c r="Q12" s="13" t="s">
        <v>50</v>
      </c>
      <c r="R12" s="85" t="s">
        <v>50</v>
      </c>
      <c r="S12" s="81" t="s">
        <v>50</v>
      </c>
      <c r="T12" s="14" t="s">
        <v>50</v>
      </c>
      <c r="U12" s="14" t="s">
        <v>50</v>
      </c>
      <c r="V12" s="14" t="s">
        <v>50</v>
      </c>
      <c r="W12" s="15" t="s">
        <v>50</v>
      </c>
      <c r="X12" s="85" t="s">
        <v>50</v>
      </c>
      <c r="Y12" s="14" t="s">
        <v>50</v>
      </c>
      <c r="Z12" s="14" t="s">
        <v>50</v>
      </c>
      <c r="AA12" s="14" t="s">
        <v>50</v>
      </c>
      <c r="AB12" s="14" t="s">
        <v>50</v>
      </c>
      <c r="AC12" s="14" t="s">
        <v>50</v>
      </c>
      <c r="AD12" s="14" t="s">
        <v>50</v>
      </c>
      <c r="AE12" s="14" t="s">
        <v>50</v>
      </c>
      <c r="AF12" s="15" t="s">
        <v>50</v>
      </c>
      <c r="AG12" s="63" t="s">
        <v>50</v>
      </c>
      <c r="AH12" s="74" t="s">
        <v>49</v>
      </c>
      <c r="AI12" s="16"/>
    </row>
    <row r="13" spans="2:39" x14ac:dyDescent="0.25">
      <c r="B13" s="7" t="s">
        <v>75</v>
      </c>
      <c r="C13" s="94" t="s">
        <v>81</v>
      </c>
      <c r="D13" s="97">
        <v>540</v>
      </c>
      <c r="E13" s="148">
        <v>540</v>
      </c>
      <c r="F13" s="98">
        <v>540</v>
      </c>
      <c r="G13" s="92">
        <v>7.7</v>
      </c>
      <c r="H13" s="93">
        <v>12.4</v>
      </c>
      <c r="I13" s="96">
        <v>29</v>
      </c>
      <c r="J13" s="93">
        <v>6.1</v>
      </c>
      <c r="K13" s="99"/>
      <c r="L13" s="99">
        <v>5.2</v>
      </c>
      <c r="M13" s="95"/>
      <c r="N13" s="60"/>
      <c r="O13" s="82"/>
      <c r="P13" s="65">
        <f>SUM(J13+K13+L13+M13+N13+O13)</f>
        <v>11.3</v>
      </c>
      <c r="Q13" s="40">
        <v>2.1</v>
      </c>
      <c r="R13" s="86">
        <v>2.6</v>
      </c>
      <c r="S13" s="82"/>
      <c r="T13" s="126">
        <v>0.86</v>
      </c>
      <c r="U13" s="126">
        <v>0.73</v>
      </c>
      <c r="V13" s="126">
        <v>4.5999999999999996</v>
      </c>
      <c r="W13" s="65">
        <v>9.9</v>
      </c>
      <c r="X13" s="125">
        <v>3.1061999999999999</v>
      </c>
      <c r="Y13" s="126">
        <v>5.8962000000000003</v>
      </c>
      <c r="Z13" s="126">
        <v>2.1018000000000003</v>
      </c>
      <c r="AA13" s="126">
        <v>5.3940000000000001</v>
      </c>
      <c r="AB13" s="126"/>
      <c r="AC13" s="126"/>
      <c r="AD13" s="126"/>
      <c r="AE13" s="126">
        <v>2.1018000000000003</v>
      </c>
      <c r="AF13" s="65">
        <v>18.600000000000001</v>
      </c>
      <c r="AG13" s="109">
        <f>ABS(SUM(AF13+Q13+P13+I13+H13+G13+R13+S13+T13+U13+V13+W13))</f>
        <v>99.79</v>
      </c>
      <c r="AH13" s="75">
        <v>2.6286887493596924</v>
      </c>
      <c r="AI13" s="16"/>
      <c r="AJ13" s="135"/>
    </row>
    <row r="14" spans="2:39" x14ac:dyDescent="0.25">
      <c r="B14" s="7" t="s">
        <v>75</v>
      </c>
      <c r="C14" s="94" t="s">
        <v>86</v>
      </c>
      <c r="D14" s="97">
        <v>2560</v>
      </c>
      <c r="E14" s="148">
        <v>2560</v>
      </c>
      <c r="F14" s="98">
        <v>2560</v>
      </c>
      <c r="G14" s="92">
        <v>27.6</v>
      </c>
      <c r="H14" s="93"/>
      <c r="I14" s="96">
        <v>43.4</v>
      </c>
      <c r="J14" s="93">
        <v>4.0999999999999996</v>
      </c>
      <c r="K14" s="99"/>
      <c r="L14" s="99"/>
      <c r="M14" s="95"/>
      <c r="N14" s="60"/>
      <c r="O14" s="82"/>
      <c r="P14" s="65">
        <f>SUM(J14+K14+L14+M14+N14+O14)</f>
        <v>4.0999999999999996</v>
      </c>
      <c r="Q14" s="40">
        <v>1.01</v>
      </c>
      <c r="R14" s="86"/>
      <c r="S14" s="82">
        <v>0.77</v>
      </c>
      <c r="T14" s="60">
        <v>1.24</v>
      </c>
      <c r="U14" s="60"/>
      <c r="V14" s="60"/>
      <c r="W14" s="65">
        <v>0.84</v>
      </c>
      <c r="X14" s="40">
        <v>1.9595100000000003</v>
      </c>
      <c r="Y14" s="60">
        <v>4.3614899999999999</v>
      </c>
      <c r="Z14" s="60">
        <v>1.6645300000000001</v>
      </c>
      <c r="AA14" s="60">
        <v>12.157390000000001</v>
      </c>
      <c r="AB14" s="60">
        <v>0.92708000000000013</v>
      </c>
      <c r="AC14" s="60"/>
      <c r="AD14" s="60"/>
      <c r="AE14" s="60"/>
      <c r="AF14" s="65">
        <v>21.07</v>
      </c>
      <c r="AG14" s="109">
        <f>ABS(SUM(AF14+Q14+P14+I14+H14+G14+R14+S14+T14+U14+V14+W14))</f>
        <v>100.03</v>
      </c>
      <c r="AH14" s="75">
        <v>2.642194202899312</v>
      </c>
      <c r="AJ14" s="135"/>
      <c r="AK14" s="130"/>
      <c r="AL14" s="130"/>
      <c r="AM14" s="130"/>
    </row>
    <row r="15" spans="2:39" x14ac:dyDescent="0.25">
      <c r="B15" s="7" t="s">
        <v>75</v>
      </c>
      <c r="C15" s="94" t="s">
        <v>87</v>
      </c>
      <c r="D15" s="97">
        <v>2660</v>
      </c>
      <c r="E15" s="148">
        <v>2660</v>
      </c>
      <c r="F15" s="98">
        <v>2660</v>
      </c>
      <c r="G15" s="92">
        <v>13.5</v>
      </c>
      <c r="H15" s="93"/>
      <c r="I15" s="96">
        <v>46.4</v>
      </c>
      <c r="J15" s="93">
        <v>2.9</v>
      </c>
      <c r="K15" s="99"/>
      <c r="L15" s="99"/>
      <c r="M15" s="95"/>
      <c r="N15" s="60"/>
      <c r="O15" s="82"/>
      <c r="P15" s="65">
        <f>SUM(J15+K15+L15+M15+N15+O15)</f>
        <v>2.9</v>
      </c>
      <c r="Q15" s="40">
        <v>0.62</v>
      </c>
      <c r="R15" s="99"/>
      <c r="S15" s="82"/>
      <c r="T15" s="60">
        <v>3.5</v>
      </c>
      <c r="U15" s="60"/>
      <c r="V15" s="60">
        <v>3.1</v>
      </c>
      <c r="W15" s="65">
        <v>1.4</v>
      </c>
      <c r="X15" s="40">
        <v>3.9128500000000002</v>
      </c>
      <c r="Y15" s="60">
        <v>7.0374999999999996</v>
      </c>
      <c r="Z15" s="60">
        <v>1.77345</v>
      </c>
      <c r="AA15" s="60">
        <v>14.074999999999999</v>
      </c>
      <c r="AB15" s="60">
        <v>1.3512</v>
      </c>
      <c r="AC15" s="60"/>
      <c r="AD15" s="60"/>
      <c r="AE15" s="60"/>
      <c r="AF15" s="65">
        <v>28.15</v>
      </c>
      <c r="AG15" s="109">
        <f>ABS(SUM(AF15+Q15+P15+I15+H15+G15+R15+S15+T15+U15+V15+W15))</f>
        <v>99.57</v>
      </c>
      <c r="AH15" s="75">
        <v>2.6198676088219872</v>
      </c>
      <c r="AJ15" s="135"/>
      <c r="AK15" s="88"/>
      <c r="AL15" s="88"/>
      <c r="AM15" s="88"/>
    </row>
    <row r="16" spans="2:39" x14ac:dyDescent="0.25">
      <c r="B16" s="7" t="s">
        <v>75</v>
      </c>
      <c r="C16" s="94" t="s">
        <v>82</v>
      </c>
      <c r="D16" s="97">
        <v>2800</v>
      </c>
      <c r="E16" s="148">
        <v>2800</v>
      </c>
      <c r="F16" s="98">
        <v>2800</v>
      </c>
      <c r="G16" s="92">
        <v>10.5</v>
      </c>
      <c r="H16" s="93">
        <v>11.2</v>
      </c>
      <c r="I16" s="96">
        <v>36.9</v>
      </c>
      <c r="J16" s="93">
        <v>3.3</v>
      </c>
      <c r="K16" s="99"/>
      <c r="L16" s="99">
        <v>2.83</v>
      </c>
      <c r="M16" s="95"/>
      <c r="N16" s="60"/>
      <c r="O16" s="82"/>
      <c r="P16" s="65">
        <f>SUM(J16+K16+L16+M16+N16+O16)</f>
        <v>6.13</v>
      </c>
      <c r="Q16" s="40">
        <v>0.56000000000000005</v>
      </c>
      <c r="R16" s="86">
        <v>1.2</v>
      </c>
      <c r="S16" s="82"/>
      <c r="T16" s="60">
        <v>1.21</v>
      </c>
      <c r="U16" s="60">
        <v>0.95</v>
      </c>
      <c r="V16" s="60"/>
      <c r="W16" s="65">
        <v>1.99</v>
      </c>
      <c r="X16" s="40">
        <v>4.0120000000000005</v>
      </c>
      <c r="Y16" s="60">
        <v>9.4990000000000006</v>
      </c>
      <c r="Z16" s="60">
        <v>2.5075000000000003</v>
      </c>
      <c r="AA16" s="60">
        <v>10.856</v>
      </c>
      <c r="AB16" s="60"/>
      <c r="AC16" s="60"/>
      <c r="AD16" s="60"/>
      <c r="AE16" s="60">
        <v>2.6255000000000002</v>
      </c>
      <c r="AF16" s="65">
        <v>29.5</v>
      </c>
      <c r="AG16" s="109">
        <f>ABS(SUM(AF16+Q16+P16+I16+H16+G16+R16+S16+T16+U16+V16+W16))</f>
        <v>100.14</v>
      </c>
      <c r="AH16" s="75">
        <v>2.6488226258704572</v>
      </c>
      <c r="AJ16" s="135"/>
      <c r="AK16" s="88"/>
      <c r="AL16" s="88"/>
      <c r="AM16" s="88"/>
    </row>
    <row r="17" spans="2:39" x14ac:dyDescent="0.25">
      <c r="B17" s="7" t="s">
        <v>75</v>
      </c>
      <c r="C17" s="94" t="s">
        <v>83</v>
      </c>
      <c r="D17" s="97">
        <v>2940</v>
      </c>
      <c r="E17" s="148">
        <v>2940</v>
      </c>
      <c r="F17" s="98">
        <v>2940</v>
      </c>
      <c r="G17" s="92">
        <v>14.2</v>
      </c>
      <c r="H17" s="93">
        <v>4.8</v>
      </c>
      <c r="I17" s="96">
        <v>35.299999999999997</v>
      </c>
      <c r="J17" s="93">
        <v>3.7</v>
      </c>
      <c r="K17" s="99"/>
      <c r="L17" s="99">
        <v>2.2400000000000002</v>
      </c>
      <c r="M17" s="95"/>
      <c r="N17" s="60"/>
      <c r="O17" s="82"/>
      <c r="P17" s="65">
        <f>SUM(J17+K17+L17+M17+N17+O17)</f>
        <v>5.94</v>
      </c>
      <c r="Q17" s="40">
        <v>1.36</v>
      </c>
      <c r="R17" s="86">
        <v>1</v>
      </c>
      <c r="S17" s="82"/>
      <c r="T17" s="60">
        <v>3</v>
      </c>
      <c r="U17" s="60"/>
      <c r="V17" s="60"/>
      <c r="W17" s="65">
        <v>1.46</v>
      </c>
      <c r="X17" s="40">
        <v>4.2968000000000002</v>
      </c>
      <c r="Y17" s="60">
        <v>10.7256</v>
      </c>
      <c r="Z17" s="60">
        <v>2.6568000000000001</v>
      </c>
      <c r="AA17" s="60">
        <v>14.497599999999998</v>
      </c>
      <c r="AB17" s="60"/>
      <c r="AC17" s="60"/>
      <c r="AD17" s="60"/>
      <c r="AE17" s="60">
        <v>0.62319999999999998</v>
      </c>
      <c r="AF17" s="65">
        <v>32.799999999999997</v>
      </c>
      <c r="AG17" s="109">
        <f>ABS(SUM(AF17+Q17+P17+I17+H17+G17+R17+S17+T17+U17+V17+W17))</f>
        <v>99.859999999999985</v>
      </c>
      <c r="AH17" s="75">
        <v>2.6626051935516166</v>
      </c>
      <c r="AJ17" s="135"/>
      <c r="AK17" s="88"/>
      <c r="AL17" s="88"/>
      <c r="AM17" s="88"/>
    </row>
    <row r="18" spans="2:39" x14ac:dyDescent="0.25">
      <c r="B18" s="7" t="s">
        <v>75</v>
      </c>
      <c r="C18" s="94" t="s">
        <v>88</v>
      </c>
      <c r="D18" s="97">
        <v>4080</v>
      </c>
      <c r="E18" s="148">
        <v>4080</v>
      </c>
      <c r="F18" s="98">
        <v>4080</v>
      </c>
      <c r="G18" s="92">
        <v>29.7</v>
      </c>
      <c r="H18" s="93"/>
      <c r="I18" s="96">
        <v>35.200000000000003</v>
      </c>
      <c r="J18" s="93">
        <v>6.9</v>
      </c>
      <c r="K18" s="99"/>
      <c r="L18" s="99"/>
      <c r="M18" s="95"/>
      <c r="N18" s="60"/>
      <c r="O18" s="82"/>
      <c r="P18" s="65">
        <f>SUM(J18+K18+L18+M18+N18+O18)</f>
        <v>6.9</v>
      </c>
      <c r="Q18" s="40">
        <v>2.46</v>
      </c>
      <c r="R18" s="99"/>
      <c r="S18" s="82">
        <v>1.74</v>
      </c>
      <c r="T18" s="60">
        <v>1.7</v>
      </c>
      <c r="U18" s="60"/>
      <c r="V18" s="60"/>
      <c r="W18" s="65"/>
      <c r="X18" s="40">
        <v>1.3541999999999998</v>
      </c>
      <c r="Y18" s="60">
        <v>2.9969999999999999</v>
      </c>
      <c r="Z18" s="60">
        <v>1.4874000000000001</v>
      </c>
      <c r="AA18" s="60">
        <v>14.0748</v>
      </c>
      <c r="AB18" s="60">
        <v>2.2866</v>
      </c>
      <c r="AC18" s="60"/>
      <c r="AD18" s="60"/>
      <c r="AE18" s="60"/>
      <c r="AF18" s="65">
        <v>22.2</v>
      </c>
      <c r="AG18" s="109">
        <f>ABS(SUM(AF18+Q18+P18+I18+H18+G18+R18+S18+T18+U18+V18+W18))</f>
        <v>99.9</v>
      </c>
      <c r="AH18" s="75">
        <v>2.659203731605126</v>
      </c>
      <c r="AJ18" s="135"/>
      <c r="AK18" s="88"/>
      <c r="AL18" s="88"/>
      <c r="AM18" s="88"/>
    </row>
    <row r="19" spans="2:39" x14ac:dyDescent="0.25">
      <c r="B19" s="7" t="s">
        <v>75</v>
      </c>
      <c r="C19" s="94" t="s">
        <v>84</v>
      </c>
      <c r="D19" s="97">
        <v>4580</v>
      </c>
      <c r="E19" s="148">
        <v>4580</v>
      </c>
      <c r="F19" s="98">
        <v>4580</v>
      </c>
      <c r="G19" s="92">
        <v>23.8</v>
      </c>
      <c r="H19" s="93"/>
      <c r="I19" s="96">
        <v>32.299999999999997</v>
      </c>
      <c r="J19" s="93">
        <v>5.4</v>
      </c>
      <c r="K19" s="99"/>
      <c r="L19" s="99"/>
      <c r="M19" s="95"/>
      <c r="N19" s="60"/>
      <c r="O19" s="82"/>
      <c r="P19" s="65">
        <f>SUM(J19+K19+L19+M19+N19+O19)</f>
        <v>5.4</v>
      </c>
      <c r="Q19" s="40">
        <v>1.39</v>
      </c>
      <c r="R19" s="86"/>
      <c r="S19" s="82">
        <v>0.61</v>
      </c>
      <c r="T19" s="60">
        <v>4.5999999999999996</v>
      </c>
      <c r="U19" s="60">
        <v>0.06</v>
      </c>
      <c r="V19" s="60"/>
      <c r="W19" s="65">
        <v>0.31</v>
      </c>
      <c r="X19" s="40">
        <v>2.7720000000000002</v>
      </c>
      <c r="Y19" s="60">
        <v>8.4105000000000008</v>
      </c>
      <c r="Z19" s="60">
        <v>1.6064999999999998</v>
      </c>
      <c r="AA19" s="60">
        <v>15.056999999999999</v>
      </c>
      <c r="AB19" s="60">
        <v>3.6539999999999999</v>
      </c>
      <c r="AC19" s="60"/>
      <c r="AD19" s="60"/>
      <c r="AE19" s="60"/>
      <c r="AF19" s="65">
        <v>31.5</v>
      </c>
      <c r="AG19" s="109">
        <f>ABS(SUM(AF19+Q19+P19+I19+H19+G19+R19+S19+T19+U19+V19+W19))</f>
        <v>99.97</v>
      </c>
      <c r="AH19" s="75">
        <v>2.6537678918978789</v>
      </c>
      <c r="AJ19" s="135"/>
      <c r="AK19" s="88"/>
      <c r="AL19" s="88"/>
      <c r="AM19" s="88"/>
    </row>
    <row r="20" spans="2:39" x14ac:dyDescent="0.25">
      <c r="B20" s="7" t="s">
        <v>75</v>
      </c>
      <c r="C20" s="94" t="s">
        <v>89</v>
      </c>
      <c r="D20" s="97">
        <v>5520</v>
      </c>
      <c r="E20" s="148">
        <v>5520</v>
      </c>
      <c r="F20" s="98">
        <v>5520</v>
      </c>
      <c r="G20" s="92">
        <v>36.4</v>
      </c>
      <c r="H20" s="93"/>
      <c r="I20" s="96">
        <v>33.9</v>
      </c>
      <c r="J20" s="93">
        <v>8.3000000000000007</v>
      </c>
      <c r="K20" s="99"/>
      <c r="L20" s="99"/>
      <c r="M20" s="95"/>
      <c r="N20" s="60"/>
      <c r="O20" s="82"/>
      <c r="P20" s="65">
        <f>SUM(J20+K20+L20+M20+N20+O20)</f>
        <v>8.3000000000000007</v>
      </c>
      <c r="Q20" s="93">
        <v>2.4</v>
      </c>
      <c r="R20" s="86"/>
      <c r="S20" s="82">
        <v>1.23</v>
      </c>
      <c r="T20" s="60"/>
      <c r="U20" s="60"/>
      <c r="V20" s="60"/>
      <c r="W20" s="65"/>
      <c r="X20" s="40">
        <v>2.9548000000000001</v>
      </c>
      <c r="Y20" s="60">
        <v>3.0438000000000005</v>
      </c>
      <c r="Z20" s="60">
        <v>1.3706</v>
      </c>
      <c r="AA20" s="60">
        <v>8.0990000000000002</v>
      </c>
      <c r="AB20" s="60">
        <v>2.3318000000000003</v>
      </c>
      <c r="AC20" s="60"/>
      <c r="AD20" s="60"/>
      <c r="AE20" s="60"/>
      <c r="AF20" s="96">
        <v>17.8</v>
      </c>
      <c r="AG20" s="109">
        <f>ABS(SUM(AF20+Q20+P20+I20+H20+G20+R20+S20+T20+U20+V20+W20))</f>
        <v>100.03</v>
      </c>
      <c r="AH20" s="75">
        <v>2.6675232798635959</v>
      </c>
      <c r="AJ20" s="135"/>
      <c r="AK20" s="88"/>
      <c r="AL20" s="88"/>
      <c r="AM20" s="88"/>
    </row>
    <row r="21" spans="2:39" x14ac:dyDescent="0.25">
      <c r="B21" s="7" t="s">
        <v>75</v>
      </c>
      <c r="C21" s="94" t="s">
        <v>85</v>
      </c>
      <c r="D21" s="97">
        <v>5900</v>
      </c>
      <c r="E21" s="148">
        <v>5900</v>
      </c>
      <c r="F21" s="98">
        <v>5900</v>
      </c>
      <c r="G21" s="92">
        <v>32.799999999999997</v>
      </c>
      <c r="H21" s="93"/>
      <c r="I21" s="96">
        <v>38</v>
      </c>
      <c r="J21" s="93">
        <v>7.5</v>
      </c>
      <c r="K21" s="99"/>
      <c r="L21" s="99"/>
      <c r="M21" s="95"/>
      <c r="N21" s="95"/>
      <c r="O21" s="100"/>
      <c r="P21" s="65">
        <f>SUM(J21+K21+L21+M21+N21+O21)</f>
        <v>7.5</v>
      </c>
      <c r="Q21" s="93">
        <v>2.2999999999999998</v>
      </c>
      <c r="R21" s="99"/>
      <c r="S21" s="100">
        <v>1.91</v>
      </c>
      <c r="T21" s="95"/>
      <c r="U21" s="95"/>
      <c r="V21" s="95"/>
      <c r="W21" s="96"/>
      <c r="X21" s="93">
        <v>2.835</v>
      </c>
      <c r="Y21" s="95">
        <v>2.7124999999999999</v>
      </c>
      <c r="Z21" s="95">
        <v>1.2950000000000002</v>
      </c>
      <c r="AA21" s="95">
        <v>7.4375</v>
      </c>
      <c r="AB21" s="95">
        <v>3.2199999999999998</v>
      </c>
      <c r="AC21" s="95"/>
      <c r="AD21" s="95"/>
      <c r="AE21" s="95"/>
      <c r="AF21" s="96">
        <v>17.5</v>
      </c>
      <c r="AG21" s="109">
        <f>ABS(SUM(AF21+Q21+P21+I21+H21+G21+R21+S21+T21+U21+V21+W21))</f>
        <v>100.00999999999999</v>
      </c>
      <c r="AH21" s="75">
        <v>2.6639170576445061</v>
      </c>
      <c r="AJ21" s="135"/>
      <c r="AK21" s="88"/>
      <c r="AL21" s="88"/>
      <c r="AM21" s="88"/>
    </row>
    <row r="22" spans="2:39" x14ac:dyDescent="0.25">
      <c r="B22" s="7" t="s">
        <v>75</v>
      </c>
      <c r="C22" s="94" t="s">
        <v>92</v>
      </c>
      <c r="D22" s="97">
        <v>6060</v>
      </c>
      <c r="E22" s="148">
        <v>6060</v>
      </c>
      <c r="F22" s="98">
        <v>6060</v>
      </c>
      <c r="G22" s="92">
        <v>37.5</v>
      </c>
      <c r="H22" s="93"/>
      <c r="I22" s="96">
        <v>25</v>
      </c>
      <c r="J22" s="93">
        <v>8.8000000000000007</v>
      </c>
      <c r="K22" s="99"/>
      <c r="L22" s="99"/>
      <c r="M22" s="95"/>
      <c r="N22" s="95"/>
      <c r="O22" s="82"/>
      <c r="P22" s="65">
        <f>SUM(J22+K22+L22+M22+N22+O22)</f>
        <v>8.8000000000000007</v>
      </c>
      <c r="Q22" s="40">
        <v>2.7</v>
      </c>
      <c r="R22" s="86"/>
      <c r="S22" s="82">
        <v>1.93</v>
      </c>
      <c r="T22" s="60">
        <v>1.1200000000000001</v>
      </c>
      <c r="U22" s="60"/>
      <c r="V22" s="60"/>
      <c r="W22" s="65"/>
      <c r="X22" s="40">
        <v>4.4196999999999997</v>
      </c>
      <c r="Y22" s="60">
        <v>3.8242999999999991</v>
      </c>
      <c r="Z22" s="60">
        <v>2.4044999999999996</v>
      </c>
      <c r="AA22" s="60">
        <v>8.0608000000000004</v>
      </c>
      <c r="AB22" s="60">
        <v>4.1906999999999996</v>
      </c>
      <c r="AC22" s="60"/>
      <c r="AD22" s="60"/>
      <c r="AE22" s="60"/>
      <c r="AF22" s="65">
        <v>22.9</v>
      </c>
      <c r="AG22" s="109">
        <f>ABS(SUM(AF22+Q22+P22+I22+H22+G22+R22+S22+T22+U22+V22+W22))</f>
        <v>99.950000000000017</v>
      </c>
      <c r="AH22" s="75">
        <v>2.6725696037006816</v>
      </c>
      <c r="AJ22" s="135"/>
      <c r="AK22" s="88"/>
      <c r="AL22" s="88"/>
      <c r="AM22" s="88"/>
    </row>
    <row r="23" spans="2:39" x14ac:dyDescent="0.25">
      <c r="B23" s="7" t="s">
        <v>75</v>
      </c>
      <c r="C23" s="94" t="s">
        <v>90</v>
      </c>
      <c r="D23" s="97">
        <v>6810</v>
      </c>
      <c r="E23" s="148">
        <v>6800</v>
      </c>
      <c r="F23" s="98">
        <v>6820</v>
      </c>
      <c r="G23" s="92">
        <v>38.4</v>
      </c>
      <c r="H23" s="93"/>
      <c r="I23" s="96">
        <v>28.7</v>
      </c>
      <c r="J23" s="93">
        <v>7.9</v>
      </c>
      <c r="K23" s="99"/>
      <c r="L23" s="99"/>
      <c r="M23" s="95"/>
      <c r="N23" s="60"/>
      <c r="O23" s="82"/>
      <c r="P23" s="65">
        <f>SUM(J23+K23+L23+M23+N23+O23)</f>
        <v>7.9</v>
      </c>
      <c r="Q23" s="40">
        <v>2.5</v>
      </c>
      <c r="R23" s="86"/>
      <c r="S23" s="82">
        <v>3.41</v>
      </c>
      <c r="T23" s="60">
        <v>1.4</v>
      </c>
      <c r="U23" s="60"/>
      <c r="V23" s="60"/>
      <c r="W23" s="65"/>
      <c r="X23" s="40">
        <v>2.5097999999999998</v>
      </c>
      <c r="Y23" s="60">
        <v>2.3496000000000001</v>
      </c>
      <c r="Z23" s="60">
        <v>1.3706</v>
      </c>
      <c r="AA23" s="60">
        <v>9.2916000000000007</v>
      </c>
      <c r="AB23" s="60">
        <v>2.2784</v>
      </c>
      <c r="AC23" s="60"/>
      <c r="AD23" s="60"/>
      <c r="AE23" s="60"/>
      <c r="AF23" s="65">
        <v>17.8</v>
      </c>
      <c r="AG23" s="109">
        <f>ABS(SUM(AF23+Q23+P23+I23+H23+G23+R23+S23+T23+U23+V23+W23))</f>
        <v>100.11000000000001</v>
      </c>
      <c r="AH23" s="75">
        <v>2.6674672101627048</v>
      </c>
      <c r="AJ23" s="135"/>
      <c r="AK23" s="88"/>
      <c r="AL23" s="88"/>
      <c r="AM23" s="88"/>
    </row>
    <row r="24" spans="2:39" x14ac:dyDescent="0.25">
      <c r="B24" s="7" t="s">
        <v>75</v>
      </c>
      <c r="C24" s="94" t="s">
        <v>93</v>
      </c>
      <c r="D24" s="97">
        <v>7830</v>
      </c>
      <c r="E24" s="148">
        <v>7820</v>
      </c>
      <c r="F24" s="98">
        <v>7840</v>
      </c>
      <c r="G24" s="118">
        <v>38.700000000000003</v>
      </c>
      <c r="H24" s="93"/>
      <c r="I24" s="96">
        <v>17.5</v>
      </c>
      <c r="J24" s="93">
        <v>17.3</v>
      </c>
      <c r="K24" s="99"/>
      <c r="L24" s="99"/>
      <c r="M24" s="95"/>
      <c r="N24" s="60"/>
      <c r="O24" s="82"/>
      <c r="P24" s="65">
        <f>SUM(J24+K24+L24+M24+N24+O24)</f>
        <v>17.3</v>
      </c>
      <c r="Q24" s="40">
        <v>4.05</v>
      </c>
      <c r="R24" s="86"/>
      <c r="S24" s="82">
        <v>1.22</v>
      </c>
      <c r="T24" s="60">
        <v>0.48</v>
      </c>
      <c r="U24" s="60"/>
      <c r="V24" s="60"/>
      <c r="W24" s="65"/>
      <c r="X24" s="40">
        <v>5.740800000000001</v>
      </c>
      <c r="Y24" s="60">
        <v>3.7439999999999998</v>
      </c>
      <c r="Z24" s="60">
        <v>1.7055999999999998</v>
      </c>
      <c r="AA24" s="60">
        <v>5.4496000000000002</v>
      </c>
      <c r="AB24" s="60"/>
      <c r="AC24" s="60">
        <v>4.16</v>
      </c>
      <c r="AD24" s="60"/>
      <c r="AE24" s="60"/>
      <c r="AF24" s="65">
        <v>20.8</v>
      </c>
      <c r="AG24" s="109">
        <f>ABS(SUM(AF24+Q24+P24+I24+H24+G24+R24+S24+T24+U24+V24+W24))</f>
        <v>100.05000000000001</v>
      </c>
      <c r="AH24" s="75">
        <v>2.6997010876769858</v>
      </c>
      <c r="AJ24" s="135"/>
      <c r="AK24" s="88"/>
      <c r="AL24" s="88"/>
      <c r="AM24" s="88"/>
    </row>
    <row r="25" spans="2:39" x14ac:dyDescent="0.25">
      <c r="B25" s="7" t="s">
        <v>75</v>
      </c>
      <c r="C25" s="105" t="s">
        <v>76</v>
      </c>
      <c r="D25" s="116">
        <v>8132.5</v>
      </c>
      <c r="E25" s="146">
        <v>8125</v>
      </c>
      <c r="F25" s="117">
        <v>8140</v>
      </c>
      <c r="G25" s="108">
        <v>35.299999999999997</v>
      </c>
      <c r="H25" s="106"/>
      <c r="I25" s="107">
        <v>21.7</v>
      </c>
      <c r="J25" s="106">
        <v>11</v>
      </c>
      <c r="K25" s="103"/>
      <c r="L25" s="103"/>
      <c r="M25" s="102"/>
      <c r="N25" s="102"/>
      <c r="O25" s="104"/>
      <c r="P25" s="65">
        <f>SUM(J25+K25+L25+M25+N25+O25)</f>
        <v>11</v>
      </c>
      <c r="Q25" s="110">
        <v>1.77</v>
      </c>
      <c r="R25" s="111"/>
      <c r="S25" s="119"/>
      <c r="T25" s="115"/>
      <c r="U25" s="115"/>
      <c r="V25" s="115"/>
      <c r="W25" s="113"/>
      <c r="X25" s="110">
        <v>4.3026</v>
      </c>
      <c r="Y25" s="115">
        <v>4.8783000000000003</v>
      </c>
      <c r="Z25" s="115">
        <v>3.0300000000000002</v>
      </c>
      <c r="AA25" s="115">
        <v>10.877699999999999</v>
      </c>
      <c r="AB25" s="115">
        <v>7.2114000000000003</v>
      </c>
      <c r="AC25" s="115"/>
      <c r="AD25" s="115"/>
      <c r="AE25" s="115"/>
      <c r="AF25" s="113">
        <v>30.3</v>
      </c>
      <c r="AG25" s="109">
        <f>ABS(SUM(AF25+Q25+P25+I25+H25+G25+R25+S25+T25+U25+V25+W25))</f>
        <v>100.07</v>
      </c>
      <c r="AH25" s="144">
        <v>2.6550227687092631</v>
      </c>
      <c r="AJ25" s="135"/>
      <c r="AK25" s="88"/>
      <c r="AL25" s="88"/>
      <c r="AM25" s="88"/>
    </row>
    <row r="26" spans="2:39" x14ac:dyDescent="0.25">
      <c r="B26" s="7" t="s">
        <v>75</v>
      </c>
      <c r="C26" s="94" t="s">
        <v>77</v>
      </c>
      <c r="D26" s="17">
        <v>8325</v>
      </c>
      <c r="E26" s="147">
        <v>8302</v>
      </c>
      <c r="F26" s="8">
        <v>8348</v>
      </c>
      <c r="G26" s="92">
        <v>22</v>
      </c>
      <c r="H26" s="93">
        <v>17.399999999999999</v>
      </c>
      <c r="I26" s="96">
        <v>21.2</v>
      </c>
      <c r="J26" s="93">
        <v>0.97</v>
      </c>
      <c r="K26" s="86"/>
      <c r="L26" s="86"/>
      <c r="M26" s="60"/>
      <c r="N26" s="60">
        <v>0.52</v>
      </c>
      <c r="O26" s="82"/>
      <c r="P26" s="65">
        <f>SUM(J26+K26+L26+M26+N26+O26)</f>
        <v>1.49</v>
      </c>
      <c r="Q26" s="110"/>
      <c r="R26" s="111"/>
      <c r="S26" s="119"/>
      <c r="T26" s="112">
        <v>5.8</v>
      </c>
      <c r="U26" s="112">
        <v>0.2</v>
      </c>
      <c r="V26" s="115"/>
      <c r="W26" s="113"/>
      <c r="X26" s="110">
        <v>3.968</v>
      </c>
      <c r="Y26" s="115">
        <v>11.712</v>
      </c>
      <c r="Z26" s="115">
        <v>13.024000000000001</v>
      </c>
      <c r="AA26" s="115"/>
      <c r="AB26" s="115"/>
      <c r="AC26" s="115"/>
      <c r="AD26" s="115"/>
      <c r="AE26" s="115">
        <v>3.2960000000000003</v>
      </c>
      <c r="AF26" s="114">
        <v>32</v>
      </c>
      <c r="AG26" s="109">
        <f>ABS(SUM(AF26+Q26+P26+I26+H26+G26+R26+S26+T26+U26+V26+W26))</f>
        <v>100.09</v>
      </c>
      <c r="AH26" s="75">
        <v>2.6558208082612351</v>
      </c>
      <c r="AJ26" s="135"/>
      <c r="AK26" s="88"/>
      <c r="AL26" s="88"/>
      <c r="AM26" s="88"/>
    </row>
    <row r="27" spans="2:39" x14ac:dyDescent="0.25">
      <c r="B27" s="7" t="s">
        <v>75</v>
      </c>
      <c r="C27" s="94" t="s">
        <v>91</v>
      </c>
      <c r="D27" s="97">
        <v>9460</v>
      </c>
      <c r="E27" s="148">
        <v>9460</v>
      </c>
      <c r="F27" s="98">
        <v>9460</v>
      </c>
      <c r="G27" s="92">
        <v>35.5</v>
      </c>
      <c r="H27" s="93"/>
      <c r="I27" s="96">
        <v>28.3</v>
      </c>
      <c r="J27" s="93">
        <v>3.6</v>
      </c>
      <c r="K27" s="99"/>
      <c r="L27" s="99"/>
      <c r="M27" s="95"/>
      <c r="N27" s="60"/>
      <c r="O27" s="82"/>
      <c r="P27" s="65">
        <f>SUM(J27+K27+L27+M27+N27+O27)</f>
        <v>3.6</v>
      </c>
      <c r="Q27" s="40">
        <v>2.14</v>
      </c>
      <c r="R27" s="86"/>
      <c r="S27" s="82">
        <v>5.3</v>
      </c>
      <c r="T27" s="60">
        <v>1.5</v>
      </c>
      <c r="U27" s="60"/>
      <c r="V27" s="60"/>
      <c r="W27" s="65">
        <v>0.32</v>
      </c>
      <c r="X27" s="40">
        <v>2.3988700000000001</v>
      </c>
      <c r="Y27" s="60">
        <v>4.0058799999999994</v>
      </c>
      <c r="Z27" s="60">
        <v>2.18926</v>
      </c>
      <c r="AA27" s="60">
        <v>7.4993799999999995</v>
      </c>
      <c r="AB27" s="60"/>
      <c r="AC27" s="60">
        <v>7.1966099999999997</v>
      </c>
      <c r="AD27" s="60"/>
      <c r="AE27" s="60"/>
      <c r="AF27" s="65">
        <v>23.29</v>
      </c>
      <c r="AG27" s="109">
        <f>ABS(SUM(AF27+Q27+P27+I27+H27+G27+R27+S27+T27+U27+V27+W27))</f>
        <v>99.949999999999989</v>
      </c>
      <c r="AH27" s="75">
        <v>2.6581701690121466</v>
      </c>
      <c r="AJ27" s="135"/>
      <c r="AK27" s="88"/>
      <c r="AL27" s="88"/>
      <c r="AM27" s="88"/>
    </row>
    <row r="28" spans="2:39" x14ac:dyDescent="0.25">
      <c r="B28" s="7" t="s">
        <v>75</v>
      </c>
      <c r="C28" s="78" t="s">
        <v>78</v>
      </c>
      <c r="D28" s="17">
        <v>9735.5</v>
      </c>
      <c r="E28" s="147">
        <v>9728</v>
      </c>
      <c r="F28" s="8">
        <v>9743</v>
      </c>
      <c r="G28" s="92">
        <v>26.6</v>
      </c>
      <c r="H28" s="40"/>
      <c r="I28" s="65">
        <v>48.4</v>
      </c>
      <c r="J28" s="40">
        <v>1.62</v>
      </c>
      <c r="K28" s="86"/>
      <c r="L28" s="60"/>
      <c r="M28" s="60"/>
      <c r="N28" s="60"/>
      <c r="O28" s="82"/>
      <c r="P28" s="65">
        <f>SUM(J28+K28+L28+M28+N28+O28)</f>
        <v>1.62</v>
      </c>
      <c r="Q28" s="40"/>
      <c r="R28" s="86">
        <v>0.65</v>
      </c>
      <c r="S28" s="100"/>
      <c r="T28" s="60"/>
      <c r="U28" s="60"/>
      <c r="V28" s="60"/>
      <c r="W28" s="65">
        <v>11.7</v>
      </c>
      <c r="X28" s="40">
        <v>2.331</v>
      </c>
      <c r="Y28" s="60">
        <v>6.1937999999999995</v>
      </c>
      <c r="Z28" s="60">
        <v>1.2875999999999999</v>
      </c>
      <c r="AA28" s="60"/>
      <c r="AB28" s="60"/>
      <c r="AC28" s="60"/>
      <c r="AD28" s="60"/>
      <c r="AE28" s="60">
        <v>1.2875999999999999</v>
      </c>
      <c r="AF28" s="65">
        <v>11.1</v>
      </c>
      <c r="AG28" s="109">
        <f>ABS(SUM(AF28+Q28+P28+I28+H28+G28+R28+S28+T28+U28+V28+W28))</f>
        <v>100.07000000000001</v>
      </c>
      <c r="AH28" s="75">
        <v>2.6117019832175048</v>
      </c>
      <c r="AJ28" s="135"/>
      <c r="AK28" s="88"/>
      <c r="AL28" s="88"/>
      <c r="AM28" s="88"/>
    </row>
    <row r="29" spans="2:39" x14ac:dyDescent="0.25">
      <c r="B29" s="7" t="s">
        <v>75</v>
      </c>
      <c r="C29" s="78" t="s">
        <v>79</v>
      </c>
      <c r="D29" s="17">
        <v>9808.5</v>
      </c>
      <c r="E29" s="147">
        <v>9800</v>
      </c>
      <c r="F29" s="8">
        <v>9817</v>
      </c>
      <c r="G29" s="51">
        <v>24.3</v>
      </c>
      <c r="H29" s="93">
        <v>14.4</v>
      </c>
      <c r="I29" s="65">
        <v>28.6</v>
      </c>
      <c r="J29" s="40">
        <v>4.3</v>
      </c>
      <c r="K29" s="86"/>
      <c r="L29" s="86"/>
      <c r="M29" s="95"/>
      <c r="N29" s="60"/>
      <c r="O29" s="82"/>
      <c r="P29" s="65">
        <f>SUM(J29+K29+L29+M29+N29+O29)</f>
        <v>4.3</v>
      </c>
      <c r="Q29" s="93"/>
      <c r="R29" s="86">
        <v>2.6</v>
      </c>
      <c r="S29" s="82"/>
      <c r="T29" s="60">
        <v>2.2000000000000002</v>
      </c>
      <c r="U29" s="60"/>
      <c r="V29" s="60"/>
      <c r="W29" s="65">
        <v>8.8000000000000007</v>
      </c>
      <c r="X29" s="40">
        <v>2.9800000000000004</v>
      </c>
      <c r="Y29" s="60">
        <v>7.1520000000000001</v>
      </c>
      <c r="Z29" s="60">
        <v>2.0860000000000003</v>
      </c>
      <c r="AA29" s="60"/>
      <c r="AB29" s="60"/>
      <c r="AC29" s="60"/>
      <c r="AD29" s="60"/>
      <c r="AE29" s="60">
        <v>2.6819999999999999</v>
      </c>
      <c r="AF29" s="65">
        <v>14.9</v>
      </c>
      <c r="AG29" s="109">
        <f>ABS(SUM(AF29+Q29+P29+I29+H29+G29+R29+S29+T29+U29+V29+W29))</f>
        <v>100.1</v>
      </c>
      <c r="AH29" s="75">
        <v>2.6231443237986136</v>
      </c>
      <c r="AJ29" s="135"/>
      <c r="AK29" s="88"/>
      <c r="AL29" s="88"/>
      <c r="AM29" s="88"/>
    </row>
    <row r="30" spans="2:39" x14ac:dyDescent="0.25">
      <c r="B30" s="7" t="s">
        <v>75</v>
      </c>
      <c r="C30" s="78" t="s">
        <v>80</v>
      </c>
      <c r="D30" s="17">
        <v>10044</v>
      </c>
      <c r="E30" s="147">
        <v>10039</v>
      </c>
      <c r="F30" s="8">
        <v>10049</v>
      </c>
      <c r="G30" s="51">
        <v>13.7</v>
      </c>
      <c r="H30" s="93">
        <v>5.5</v>
      </c>
      <c r="I30" s="96">
        <v>43.5</v>
      </c>
      <c r="J30" s="40">
        <v>2.4</v>
      </c>
      <c r="K30" s="86"/>
      <c r="L30" s="86"/>
      <c r="M30" s="95"/>
      <c r="N30" s="60"/>
      <c r="O30" s="82"/>
      <c r="P30" s="65">
        <f>SUM(J30+K30+L30+M30+N30+O30)</f>
        <v>2.4</v>
      </c>
      <c r="Q30" s="40"/>
      <c r="R30" s="86">
        <v>1.8</v>
      </c>
      <c r="S30" s="82"/>
      <c r="T30" s="95">
        <v>2.17</v>
      </c>
      <c r="U30" s="95">
        <v>0.63</v>
      </c>
      <c r="V30" s="60"/>
      <c r="W30" s="65">
        <v>0.56999999999999995</v>
      </c>
      <c r="X30" s="40">
        <v>3.2967</v>
      </c>
      <c r="Y30" s="60">
        <v>7.5735000000000001</v>
      </c>
      <c r="Z30" s="60">
        <v>7.4249999999999998</v>
      </c>
      <c r="AA30" s="60"/>
      <c r="AB30" s="60"/>
      <c r="AC30" s="60">
        <v>11.4048</v>
      </c>
      <c r="AD30" s="60"/>
      <c r="AE30" s="60"/>
      <c r="AF30" s="65">
        <v>29.7</v>
      </c>
      <c r="AG30" s="109">
        <f>ABS(SUM(AF30+Q30+P30+I30+H30+G30+R30+S30+T30+U30+V30+W30))</f>
        <v>99.969999999999985</v>
      </c>
      <c r="AH30" s="75">
        <v>2.6454181873694358</v>
      </c>
      <c r="AJ30" s="135"/>
      <c r="AK30" s="88"/>
      <c r="AL30" s="88"/>
      <c r="AM30" s="88"/>
    </row>
    <row r="31" spans="2:39" x14ac:dyDescent="0.25">
      <c r="B31" s="7" t="s">
        <v>75</v>
      </c>
      <c r="C31" s="94" t="s">
        <v>94</v>
      </c>
      <c r="D31" s="97">
        <v>10300</v>
      </c>
      <c r="E31" s="148">
        <v>10300</v>
      </c>
      <c r="F31" s="98">
        <v>10300</v>
      </c>
      <c r="G31" s="92">
        <v>52.3</v>
      </c>
      <c r="H31" s="93"/>
      <c r="I31" s="96">
        <v>22.4</v>
      </c>
      <c r="J31" s="93">
        <v>2.9</v>
      </c>
      <c r="K31" s="99"/>
      <c r="L31" s="99"/>
      <c r="M31" s="95"/>
      <c r="N31" s="60"/>
      <c r="O31" s="82"/>
      <c r="P31" s="65">
        <f>SUM(J31+K31+L31+M31+N31+O31)</f>
        <v>2.9</v>
      </c>
      <c r="Q31" s="40">
        <v>1.47</v>
      </c>
      <c r="R31" s="86"/>
      <c r="S31" s="82">
        <v>0.56000000000000005</v>
      </c>
      <c r="T31" s="60">
        <v>1.6</v>
      </c>
      <c r="U31" s="60"/>
      <c r="V31" s="60"/>
      <c r="W31" s="65">
        <v>8.8000000000000007</v>
      </c>
      <c r="X31" s="40">
        <v>1.9699999999999998</v>
      </c>
      <c r="Y31" s="60">
        <v>2.52</v>
      </c>
      <c r="Z31" s="60">
        <v>0.89999999999999991</v>
      </c>
      <c r="AA31" s="60">
        <v>2.6899999999999995</v>
      </c>
      <c r="AB31" s="60"/>
      <c r="AC31" s="60">
        <v>1.92</v>
      </c>
      <c r="AD31" s="60"/>
      <c r="AE31" s="60"/>
      <c r="AF31" s="65">
        <v>10</v>
      </c>
      <c r="AG31" s="109">
        <f>ABS(SUM(AF31+Q31+P31+I31+H31+G31+R31+S31+T31+U31+V31+W31))</f>
        <v>100.02999999999999</v>
      </c>
      <c r="AH31" s="75">
        <v>2.6308320399482543</v>
      </c>
      <c r="AJ31" s="135"/>
      <c r="AK31" s="88"/>
      <c r="AL31" s="88"/>
      <c r="AM31" s="88"/>
    </row>
    <row r="32" spans="2:39" ht="15.75" thickBot="1" x14ac:dyDescent="0.3">
      <c r="B32" s="41" t="s">
        <v>75</v>
      </c>
      <c r="C32" s="79" t="s">
        <v>95</v>
      </c>
      <c r="D32" s="42">
        <v>10640</v>
      </c>
      <c r="E32" s="149">
        <v>10640</v>
      </c>
      <c r="F32" s="43">
        <v>10640</v>
      </c>
      <c r="G32" s="52">
        <v>44.8</v>
      </c>
      <c r="H32" s="44"/>
      <c r="I32" s="66">
        <v>29.1</v>
      </c>
      <c r="J32" s="44">
        <v>4.4000000000000004</v>
      </c>
      <c r="K32" s="87"/>
      <c r="L32" s="61"/>
      <c r="M32" s="61"/>
      <c r="N32" s="61"/>
      <c r="O32" s="83"/>
      <c r="P32" s="66">
        <f>SUM(J32+K32+L32+M32+N32+O32)</f>
        <v>4.4000000000000004</v>
      </c>
      <c r="Q32" s="44">
        <v>1.84</v>
      </c>
      <c r="R32" s="87"/>
      <c r="S32" s="83">
        <v>0.88</v>
      </c>
      <c r="T32" s="61">
        <v>0.5</v>
      </c>
      <c r="U32" s="61"/>
      <c r="V32" s="61"/>
      <c r="W32" s="66">
        <v>3.9</v>
      </c>
      <c r="X32" s="44">
        <v>1.9430000000000001</v>
      </c>
      <c r="Y32" s="61">
        <v>2.8275000000000001</v>
      </c>
      <c r="Z32" s="61">
        <v>1.0585</v>
      </c>
      <c r="AA32" s="61">
        <v>5.5680000000000005</v>
      </c>
      <c r="AB32" s="61"/>
      <c r="AC32" s="61">
        <v>3.1029999999999998</v>
      </c>
      <c r="AD32" s="61"/>
      <c r="AE32" s="61"/>
      <c r="AF32" s="66">
        <v>14.5</v>
      </c>
      <c r="AG32" s="109">
        <f>ABS(SUM(AF32+Q32+P32+I32+H32+G32+R32+S32+T32+U32+V32+W32))</f>
        <v>99.92</v>
      </c>
      <c r="AH32" s="76">
        <v>2.6471502719496645</v>
      </c>
      <c r="AJ32" s="135"/>
      <c r="AK32" s="45"/>
      <c r="AL32" s="45"/>
      <c r="AM32" s="45"/>
    </row>
    <row r="33" spans="2:39" ht="15.75" thickBot="1" x14ac:dyDescent="0.3"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101"/>
      <c r="AH33" s="6"/>
    </row>
    <row r="34" spans="2:39" ht="15.75" thickBot="1" x14ac:dyDescent="0.3">
      <c r="B34" s="133" t="s">
        <v>0</v>
      </c>
      <c r="C34" s="132"/>
      <c r="D34" s="132"/>
      <c r="E34" s="132"/>
      <c r="F34" s="134"/>
      <c r="G34" s="133" t="s">
        <v>52</v>
      </c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4"/>
      <c r="AI34" s="9"/>
    </row>
    <row r="35" spans="2:39" ht="45" customHeight="1" x14ac:dyDescent="0.25">
      <c r="B35" s="10" t="s">
        <v>68</v>
      </c>
      <c r="C35" s="11" t="s">
        <v>2</v>
      </c>
      <c r="D35" s="11" t="s">
        <v>118</v>
      </c>
      <c r="E35" s="145" t="s">
        <v>14</v>
      </c>
      <c r="F35" s="64" t="s">
        <v>15</v>
      </c>
      <c r="G35" s="62" t="s">
        <v>36</v>
      </c>
      <c r="H35" s="58" t="s">
        <v>37</v>
      </c>
      <c r="I35" s="64" t="s">
        <v>38</v>
      </c>
      <c r="J35" s="58" t="s">
        <v>39</v>
      </c>
      <c r="K35" s="84" t="s">
        <v>71</v>
      </c>
      <c r="L35" s="59" t="s">
        <v>70</v>
      </c>
      <c r="M35" s="59" t="s">
        <v>40</v>
      </c>
      <c r="N35" s="59" t="s">
        <v>61</v>
      </c>
      <c r="O35" s="80" t="s">
        <v>63</v>
      </c>
      <c r="P35" s="64" t="s">
        <v>41</v>
      </c>
      <c r="Q35" s="58" t="s">
        <v>42</v>
      </c>
      <c r="R35" s="84" t="s">
        <v>64</v>
      </c>
      <c r="S35" s="59" t="s">
        <v>96</v>
      </c>
      <c r="T35" s="59" t="s">
        <v>73</v>
      </c>
      <c r="U35" s="59" t="s">
        <v>72</v>
      </c>
      <c r="V35" s="59" t="s">
        <v>97</v>
      </c>
      <c r="W35" s="64" t="s">
        <v>74</v>
      </c>
      <c r="X35" s="58" t="s">
        <v>43</v>
      </c>
      <c r="Y35" s="59" t="s">
        <v>44</v>
      </c>
      <c r="Z35" s="59" t="s">
        <v>45</v>
      </c>
      <c r="AA35" s="123" t="s">
        <v>98</v>
      </c>
      <c r="AB35" s="123" t="s">
        <v>99</v>
      </c>
      <c r="AC35" s="123" t="s">
        <v>100</v>
      </c>
      <c r="AD35" s="123" t="s">
        <v>101</v>
      </c>
      <c r="AE35" s="123" t="s">
        <v>102</v>
      </c>
      <c r="AF35" s="64" t="s">
        <v>46</v>
      </c>
      <c r="AG35" s="70" t="s">
        <v>47</v>
      </c>
      <c r="AH35" s="62" t="s">
        <v>60</v>
      </c>
      <c r="AI35" s="12"/>
    </row>
    <row r="36" spans="2:39" ht="15.75" thickBot="1" x14ac:dyDescent="0.3">
      <c r="B36" s="13"/>
      <c r="C36" s="14"/>
      <c r="D36" s="14" t="s">
        <v>3</v>
      </c>
      <c r="E36" s="81" t="s">
        <v>3</v>
      </c>
      <c r="F36" s="15" t="s">
        <v>3</v>
      </c>
      <c r="G36" s="63" t="s">
        <v>53</v>
      </c>
      <c r="H36" s="13" t="s">
        <v>53</v>
      </c>
      <c r="I36" s="15" t="s">
        <v>53</v>
      </c>
      <c r="J36" s="13" t="s">
        <v>53</v>
      </c>
      <c r="K36" s="85" t="s">
        <v>53</v>
      </c>
      <c r="L36" s="14" t="s">
        <v>53</v>
      </c>
      <c r="M36" s="14" t="s">
        <v>53</v>
      </c>
      <c r="N36" s="14" t="s">
        <v>53</v>
      </c>
      <c r="O36" s="81" t="s">
        <v>53</v>
      </c>
      <c r="P36" s="15" t="s">
        <v>53</v>
      </c>
      <c r="Q36" s="13" t="s">
        <v>53</v>
      </c>
      <c r="R36" s="85" t="s">
        <v>53</v>
      </c>
      <c r="S36" s="14" t="s">
        <v>53</v>
      </c>
      <c r="T36" s="14" t="s">
        <v>53</v>
      </c>
      <c r="U36" s="14" t="s">
        <v>53</v>
      </c>
      <c r="V36" s="14" t="s">
        <v>53</v>
      </c>
      <c r="W36" s="15" t="s">
        <v>53</v>
      </c>
      <c r="X36" s="13" t="s">
        <v>53</v>
      </c>
      <c r="Y36" s="14" t="s">
        <v>53</v>
      </c>
      <c r="Z36" s="14" t="s">
        <v>53</v>
      </c>
      <c r="AA36" s="14" t="s">
        <v>53</v>
      </c>
      <c r="AB36" s="14" t="s">
        <v>53</v>
      </c>
      <c r="AC36" s="14" t="s">
        <v>53</v>
      </c>
      <c r="AD36" s="14" t="s">
        <v>53</v>
      </c>
      <c r="AE36" s="14" t="s">
        <v>53</v>
      </c>
      <c r="AF36" s="15" t="s">
        <v>53</v>
      </c>
      <c r="AG36" s="71" t="s">
        <v>53</v>
      </c>
      <c r="AH36" s="63" t="s">
        <v>53</v>
      </c>
      <c r="AI36" s="16"/>
    </row>
    <row r="37" spans="2:39" x14ac:dyDescent="0.25">
      <c r="B37" s="7" t="s">
        <v>75</v>
      </c>
      <c r="C37" s="78" t="s">
        <v>81</v>
      </c>
      <c r="D37" s="17">
        <v>540</v>
      </c>
      <c r="E37" s="147">
        <v>540</v>
      </c>
      <c r="F37" s="8">
        <v>540</v>
      </c>
      <c r="G37" s="136">
        <v>7.6541504593872167</v>
      </c>
      <c r="H37" s="110">
        <v>12.784475771746964</v>
      </c>
      <c r="I37" s="113">
        <v>29.046539074806553</v>
      </c>
      <c r="J37" s="137">
        <v>5.9294264712701557</v>
      </c>
      <c r="K37" s="120"/>
      <c r="L37" s="119">
        <v>4.6433719273764407</v>
      </c>
      <c r="M37" s="115"/>
      <c r="N37" s="119"/>
      <c r="O37" s="119"/>
      <c r="P37" s="113">
        <f>SUM(J37+K37+L37+M37+N37+O37)</f>
        <v>10.572798398646597</v>
      </c>
      <c r="Q37" s="110">
        <v>1.1019647981189493</v>
      </c>
      <c r="R37" s="137">
        <v>2.1571570371276381</v>
      </c>
      <c r="S37" s="115"/>
      <c r="T37" s="120">
        <v>0.83904804699102764</v>
      </c>
      <c r="U37" s="120">
        <v>0.62031646684895558</v>
      </c>
      <c r="V37" s="120">
        <v>5.5079158264421579</v>
      </c>
      <c r="W37" s="138">
        <v>11.240855200516325</v>
      </c>
      <c r="X37" s="124">
        <v>3.1470831026929922</v>
      </c>
      <c r="Y37" s="120">
        <v>5.3558246814775243</v>
      </c>
      <c r="Z37" s="120">
        <v>2.0736347878875994</v>
      </c>
      <c r="AA37" s="120">
        <v>5.6835943938455484</v>
      </c>
      <c r="AB37" s="120"/>
      <c r="AC37" s="120"/>
      <c r="AD37" s="120"/>
      <c r="AE37" s="120">
        <v>2.2146419534639556</v>
      </c>
      <c r="AF37" s="65">
        <v>18.474778919367623</v>
      </c>
      <c r="AG37" s="77">
        <f>SUM(G37+H37+I37+P37+Q37+R37+S37+AF37+T37+U37+V37+W37)</f>
        <v>100.00000000000001</v>
      </c>
      <c r="AH37" s="89"/>
      <c r="AI37" s="16"/>
    </row>
    <row r="38" spans="2:39" x14ac:dyDescent="0.25">
      <c r="B38" s="7" t="s">
        <v>75</v>
      </c>
      <c r="C38" s="78" t="s">
        <v>86</v>
      </c>
      <c r="D38" s="17">
        <v>2560</v>
      </c>
      <c r="E38" s="147">
        <v>2560</v>
      </c>
      <c r="F38" s="8">
        <v>2560</v>
      </c>
      <c r="G38" s="136">
        <v>27.723858439250836</v>
      </c>
      <c r="H38" s="110"/>
      <c r="I38" s="113">
        <v>43.926282017664612</v>
      </c>
      <c r="J38" s="119">
        <v>4.0272169894440912</v>
      </c>
      <c r="K38" s="119"/>
      <c r="L38" s="119"/>
      <c r="M38" s="115"/>
      <c r="N38" s="119"/>
      <c r="O38" s="119"/>
      <c r="P38" s="113">
        <f>SUM(J38+K38+L38+M38+N38+O38)</f>
        <v>4.0272169894440912</v>
      </c>
      <c r="Q38" s="110">
        <v>0.53555998551197281</v>
      </c>
      <c r="R38" s="119"/>
      <c r="S38" s="115"/>
      <c r="T38" s="115">
        <v>1.2224986423963797</v>
      </c>
      <c r="U38" s="115"/>
      <c r="V38" s="115"/>
      <c r="W38" s="113">
        <v>0.963788557061662</v>
      </c>
      <c r="X38" s="110">
        <v>2.006155536556375</v>
      </c>
      <c r="Y38" s="115">
        <v>4.0033849083227322</v>
      </c>
      <c r="Z38" s="115">
        <v>1.6594754428282363</v>
      </c>
      <c r="AA38" s="115">
        <v>12.944664670717735</v>
      </c>
      <c r="AB38" s="115">
        <v>0.98711481024537318</v>
      </c>
      <c r="AC38" s="115"/>
      <c r="AD38" s="115"/>
      <c r="AE38" s="115"/>
      <c r="AF38" s="65">
        <v>21.600795368670454</v>
      </c>
      <c r="AG38" s="77">
        <f>SUM(G38+H38+I38+P38+Q38+R38+S38+AF38+T38+U38+V38+W38)</f>
        <v>100</v>
      </c>
      <c r="AH38" s="90"/>
      <c r="AK38" s="130"/>
      <c r="AL38" s="130"/>
      <c r="AM38" s="130"/>
    </row>
    <row r="39" spans="2:39" x14ac:dyDescent="0.25">
      <c r="B39" s="7" t="s">
        <v>75</v>
      </c>
      <c r="C39" s="78" t="s">
        <v>87</v>
      </c>
      <c r="D39" s="17">
        <v>2660</v>
      </c>
      <c r="E39" s="147">
        <v>2660</v>
      </c>
      <c r="F39" s="8">
        <v>2660</v>
      </c>
      <c r="G39" s="136">
        <v>13.40413313819113</v>
      </c>
      <c r="H39" s="110"/>
      <c r="I39" s="113">
        <v>46.420848068496873</v>
      </c>
      <c r="J39" s="119">
        <v>2.8156556831214661</v>
      </c>
      <c r="K39" s="119"/>
      <c r="L39" s="119"/>
      <c r="M39" s="115"/>
      <c r="N39" s="119"/>
      <c r="O39" s="119"/>
      <c r="P39" s="113">
        <f>SUM(J39+K39+L39+M39+N39+O39)</f>
        <v>2.8156556831214661</v>
      </c>
      <c r="Q39" s="110">
        <v>0.32496666291940435</v>
      </c>
      <c r="R39" s="119"/>
      <c r="S39" s="115"/>
      <c r="T39" s="115">
        <v>3.4107910797454797</v>
      </c>
      <c r="U39" s="115"/>
      <c r="V39" s="115">
        <v>3.7075741996713845</v>
      </c>
      <c r="W39" s="113">
        <v>1.5877820543642749</v>
      </c>
      <c r="X39" s="110">
        <v>3.9597766446408422</v>
      </c>
      <c r="Y39" s="115">
        <v>6.3851521186220479</v>
      </c>
      <c r="Z39" s="115">
        <v>1.7476663551644172</v>
      </c>
      <c r="AA39" s="115">
        <v>14.813552915203152</v>
      </c>
      <c r="AB39" s="115">
        <v>1.4221010798595028</v>
      </c>
      <c r="AC39" s="115"/>
      <c r="AD39" s="115"/>
      <c r="AE39" s="115"/>
      <c r="AF39" s="65">
        <v>28.32824911348996</v>
      </c>
      <c r="AG39" s="77">
        <f>SUM(G39+H39+I39+P39+Q39+R39+S39+AF39+T39+U39+V39+W39)</f>
        <v>99.999999999999957</v>
      </c>
      <c r="AH39" s="90"/>
      <c r="AK39" s="88"/>
      <c r="AL39" s="88"/>
      <c r="AM39" s="88"/>
    </row>
    <row r="40" spans="2:39" x14ac:dyDescent="0.25">
      <c r="B40" s="7" t="s">
        <v>75</v>
      </c>
      <c r="C40" s="78" t="s">
        <v>82</v>
      </c>
      <c r="D40" s="17">
        <v>2800</v>
      </c>
      <c r="E40" s="147">
        <v>2800</v>
      </c>
      <c r="F40" s="8">
        <v>2800</v>
      </c>
      <c r="G40" s="136">
        <v>10.480662005886023</v>
      </c>
      <c r="H40" s="110">
        <v>11.595044202206584</v>
      </c>
      <c r="I40" s="113">
        <v>37.112132328284069</v>
      </c>
      <c r="J40" s="119">
        <v>3.220994174713522</v>
      </c>
      <c r="K40" s="119"/>
      <c r="L40" s="119">
        <v>2.5375213789553581</v>
      </c>
      <c r="M40" s="115"/>
      <c r="N40" s="119"/>
      <c r="O40" s="119"/>
      <c r="P40" s="113">
        <f>SUM(J40+K40+L40+M40+N40+O40)</f>
        <v>5.7585155536688806</v>
      </c>
      <c r="Q40" s="110">
        <v>0.29507308701830504</v>
      </c>
      <c r="R40" s="119">
        <v>0.99973018908789058</v>
      </c>
      <c r="S40" s="115"/>
      <c r="T40" s="115">
        <v>1.1854053870149392</v>
      </c>
      <c r="U40" s="115">
        <v>0.81060112441837351</v>
      </c>
      <c r="V40" s="115"/>
      <c r="W40" s="113">
        <v>2.2688740183924447</v>
      </c>
      <c r="X40" s="110">
        <v>4.0816227953911728</v>
      </c>
      <c r="Y40" s="115">
        <v>8.6641343922451561</v>
      </c>
      <c r="Z40" s="115">
        <v>2.4841337237867624</v>
      </c>
      <c r="AA40" s="115">
        <v>11.486166737147864</v>
      </c>
      <c r="AB40" s="115"/>
      <c r="AC40" s="115"/>
      <c r="AD40" s="115"/>
      <c r="AE40" s="115">
        <v>2.7779044554515218</v>
      </c>
      <c r="AF40" s="65">
        <v>29.493962104022476</v>
      </c>
      <c r="AG40" s="77">
        <f>SUM(G40+H40+I40+P40+Q40+R40+S40+AF40+T40+U40+V40+W40)</f>
        <v>99.999999999999972</v>
      </c>
      <c r="AH40" s="90"/>
      <c r="AK40" s="88"/>
      <c r="AL40" s="88"/>
      <c r="AM40" s="88"/>
    </row>
    <row r="41" spans="2:39" x14ac:dyDescent="0.25">
      <c r="B41" s="7" t="s">
        <v>75</v>
      </c>
      <c r="C41" s="78" t="s">
        <v>83</v>
      </c>
      <c r="D41" s="17">
        <v>2940</v>
      </c>
      <c r="E41" s="147">
        <v>2940</v>
      </c>
      <c r="F41" s="8">
        <v>2940</v>
      </c>
      <c r="G41" s="136">
        <v>14.287547377057294</v>
      </c>
      <c r="H41" s="110">
        <v>5.0091674054234669</v>
      </c>
      <c r="I41" s="113">
        <v>35.787731467542031</v>
      </c>
      <c r="J41" s="119">
        <v>3.640387766541417</v>
      </c>
      <c r="K41" s="119"/>
      <c r="L41" s="119">
        <v>2.024609243977372</v>
      </c>
      <c r="M41" s="115"/>
      <c r="N41" s="119"/>
      <c r="O41" s="119"/>
      <c r="P41" s="113">
        <f>SUM(J41+K41+L41+M41+N41+O41)</f>
        <v>5.664997010518789</v>
      </c>
      <c r="Q41" s="110">
        <v>0.72235453603774347</v>
      </c>
      <c r="R41" s="119">
        <v>0.83979151711659827</v>
      </c>
      <c r="S41" s="115"/>
      <c r="T41" s="115">
        <v>2.9625978520502216</v>
      </c>
      <c r="U41" s="115"/>
      <c r="V41" s="115"/>
      <c r="W41" s="113">
        <v>1.6779541282732722</v>
      </c>
      <c r="X41" s="110">
        <v>4.4064313098540202</v>
      </c>
      <c r="Y41" s="115">
        <v>9.8614053688809911</v>
      </c>
      <c r="Z41" s="115">
        <v>2.653156170784392</v>
      </c>
      <c r="AA41" s="115">
        <v>15.462201103157984</v>
      </c>
      <c r="AB41" s="115"/>
      <c r="AC41" s="115"/>
      <c r="AD41" s="115"/>
      <c r="AE41" s="115">
        <v>0.66466475330317132</v>
      </c>
      <c r="AF41" s="65">
        <v>33.047858705980559</v>
      </c>
      <c r="AG41" s="77">
        <f>SUM(G41+H41+I41+P41+Q41+R41+S41+AF41+T41+U41+V41+W41)</f>
        <v>99.999999999999972</v>
      </c>
      <c r="AH41" s="90"/>
      <c r="AK41" s="88"/>
      <c r="AL41" s="88"/>
      <c r="AM41" s="88"/>
    </row>
    <row r="42" spans="2:39" x14ac:dyDescent="0.25">
      <c r="B42" s="7" t="s">
        <v>75</v>
      </c>
      <c r="C42" s="78" t="s">
        <v>88</v>
      </c>
      <c r="D42" s="17">
        <v>4080</v>
      </c>
      <c r="E42" s="147">
        <v>4080</v>
      </c>
      <c r="F42" s="8">
        <v>4080</v>
      </c>
      <c r="G42" s="136">
        <v>30.361808533112004</v>
      </c>
      <c r="H42" s="110"/>
      <c r="I42" s="113">
        <v>36.258011035176715</v>
      </c>
      <c r="J42" s="119">
        <v>6.8975818334383554</v>
      </c>
      <c r="K42" s="119"/>
      <c r="L42" s="119"/>
      <c r="M42" s="115"/>
      <c r="N42" s="119"/>
      <c r="O42" s="119"/>
      <c r="P42" s="113">
        <f>SUM(J42+K42+L42+M42+N42+O42)</f>
        <v>6.8975818334383554</v>
      </c>
      <c r="Q42" s="110">
        <v>1.3275425558866027</v>
      </c>
      <c r="R42" s="119"/>
      <c r="S42" s="115"/>
      <c r="T42" s="115">
        <v>1.7056983095357223</v>
      </c>
      <c r="U42" s="115"/>
      <c r="V42" s="115"/>
      <c r="W42" s="113"/>
      <c r="X42" s="110">
        <v>1.4109984065809595</v>
      </c>
      <c r="Y42" s="115">
        <v>2.7996633166190894</v>
      </c>
      <c r="Z42" s="115">
        <v>1.5091540641395178</v>
      </c>
      <c r="AA42" s="115">
        <v>15.251736219069208</v>
      </c>
      <c r="AB42" s="115">
        <v>2.4778057264418432</v>
      </c>
      <c r="AC42" s="115"/>
      <c r="AD42" s="115"/>
      <c r="AE42" s="115"/>
      <c r="AF42" s="65">
        <v>23.449357732850618</v>
      </c>
      <c r="AG42" s="77">
        <f>SUM(G42+H42+I42+P42+Q42+R42+S42+AF42+T42+U42+V42+W42)</f>
        <v>100.00000000000001</v>
      </c>
      <c r="AH42" s="90"/>
      <c r="AK42" s="88"/>
      <c r="AL42" s="88"/>
      <c r="AM42" s="88"/>
    </row>
    <row r="43" spans="2:39" x14ac:dyDescent="0.25">
      <c r="B43" s="7" t="s">
        <v>75</v>
      </c>
      <c r="C43" s="78" t="s">
        <v>84</v>
      </c>
      <c r="D43" s="17">
        <v>4580</v>
      </c>
      <c r="E43" s="147">
        <v>4580</v>
      </c>
      <c r="F43" s="8">
        <v>4580</v>
      </c>
      <c r="G43" s="136">
        <v>23.98735903258952</v>
      </c>
      <c r="H43" s="110"/>
      <c r="I43" s="113">
        <v>32.801833984000062</v>
      </c>
      <c r="J43" s="119">
        <v>5.3220116554987138</v>
      </c>
      <c r="K43" s="119"/>
      <c r="L43" s="119"/>
      <c r="M43" s="115"/>
      <c r="N43" s="119"/>
      <c r="O43" s="119"/>
      <c r="P43" s="113">
        <f>SUM(J43+K43+L43+M43+N43+O43)</f>
        <v>5.3220116554987138</v>
      </c>
      <c r="Q43" s="110">
        <v>0.73954130533783768</v>
      </c>
      <c r="R43" s="119"/>
      <c r="S43" s="115"/>
      <c r="T43" s="115">
        <v>4.5503564675889541</v>
      </c>
      <c r="U43" s="115">
        <v>5.1694091707532301E-2</v>
      </c>
      <c r="V43" s="115"/>
      <c r="W43" s="113">
        <v>0.35688234289467347</v>
      </c>
      <c r="X43" s="110">
        <v>2.8475491593664533</v>
      </c>
      <c r="Y43" s="115">
        <v>7.7459585675242622</v>
      </c>
      <c r="Z43" s="115">
        <v>1.6070182947394942</v>
      </c>
      <c r="AA43" s="115">
        <v>16.08606406936649</v>
      </c>
      <c r="AB43" s="115">
        <v>3.9037310293860097</v>
      </c>
      <c r="AC43" s="115"/>
      <c r="AD43" s="115"/>
      <c r="AE43" s="115"/>
      <c r="AF43" s="65">
        <v>32.190321120382713</v>
      </c>
      <c r="AG43" s="77">
        <f>SUM(G43+H43+I43+P43+Q43+R43+S43+AF43+T43+U43+V43+W43)</f>
        <v>100.00000000000001</v>
      </c>
      <c r="AH43" s="90"/>
      <c r="AK43" s="88"/>
      <c r="AL43" s="88"/>
      <c r="AM43" s="88"/>
    </row>
    <row r="44" spans="2:39" x14ac:dyDescent="0.25">
      <c r="B44" s="7" t="s">
        <v>75</v>
      </c>
      <c r="C44" s="78" t="s">
        <v>89</v>
      </c>
      <c r="D44" s="17">
        <v>5520</v>
      </c>
      <c r="E44" s="147">
        <v>5520</v>
      </c>
      <c r="F44" s="8">
        <v>5520</v>
      </c>
      <c r="G44" s="136">
        <v>37.085725837229745</v>
      </c>
      <c r="H44" s="110"/>
      <c r="I44" s="113">
        <v>34.801280455725717</v>
      </c>
      <c r="J44" s="119">
        <v>8.2691348666910152</v>
      </c>
      <c r="K44" s="119"/>
      <c r="L44" s="119"/>
      <c r="M44" s="115"/>
      <c r="N44" s="119"/>
      <c r="O44" s="119"/>
      <c r="P44" s="113">
        <f>SUM(J44+K44+L44+M44+N44+O44)</f>
        <v>8.2691348666910152</v>
      </c>
      <c r="Q44" s="110">
        <v>1.2907995289434637</v>
      </c>
      <c r="R44" s="119"/>
      <c r="S44" s="115"/>
      <c r="T44" s="115">
        <v>0</v>
      </c>
      <c r="U44" s="115"/>
      <c r="V44" s="115"/>
      <c r="W44" s="113"/>
      <c r="X44" s="110">
        <v>3.0683579053803163</v>
      </c>
      <c r="Y44" s="115">
        <v>2.8338012561946169</v>
      </c>
      <c r="Z44" s="115">
        <v>1.3859601386605733</v>
      </c>
      <c r="AA44" s="115">
        <v>8.7466684387106337</v>
      </c>
      <c r="AB44" s="115">
        <v>2.5182715724639411</v>
      </c>
      <c r="AC44" s="115"/>
      <c r="AD44" s="115"/>
      <c r="AE44" s="115"/>
      <c r="AF44" s="65">
        <v>18.553059311410081</v>
      </c>
      <c r="AG44" s="77">
        <f>SUM(G44+H44+I44+P44+Q44+R44+S44+AF44+T44+U44+V44+W44)</f>
        <v>100.00000000000003</v>
      </c>
      <c r="AH44" s="90"/>
      <c r="AK44" s="88"/>
      <c r="AL44" s="88"/>
      <c r="AM44" s="88"/>
    </row>
    <row r="45" spans="2:39" x14ac:dyDescent="0.25">
      <c r="B45" s="7" t="s">
        <v>75</v>
      </c>
      <c r="C45" s="78" t="s">
        <v>85</v>
      </c>
      <c r="D45" s="17">
        <v>5900</v>
      </c>
      <c r="E45" s="147">
        <v>5900</v>
      </c>
      <c r="F45" s="8">
        <v>5900</v>
      </c>
      <c r="G45" s="136">
        <v>33.610862804892882</v>
      </c>
      <c r="H45" s="110"/>
      <c r="I45" s="113">
        <v>39.235531443623231</v>
      </c>
      <c r="J45" s="119">
        <v>7.5152540078215981</v>
      </c>
      <c r="K45" s="119"/>
      <c r="L45" s="119"/>
      <c r="M45" s="115"/>
      <c r="N45" s="119"/>
      <c r="O45" s="119"/>
      <c r="P45" s="113">
        <f>SUM(J45+K45+L45+M45+N45+O45)</f>
        <v>7.5152540078215981</v>
      </c>
      <c r="Q45" s="110">
        <v>1.2441587843493231</v>
      </c>
      <c r="R45" s="119"/>
      <c r="S45" s="115"/>
      <c r="T45" s="115">
        <v>0</v>
      </c>
      <c r="U45" s="115"/>
      <c r="V45" s="115"/>
      <c r="W45" s="113"/>
      <c r="X45" s="110">
        <v>2.9609522694354959</v>
      </c>
      <c r="Y45" s="115">
        <v>2.5399398990687625</v>
      </c>
      <c r="Z45" s="115">
        <v>1.3170740663045948</v>
      </c>
      <c r="AA45" s="115">
        <v>8.0786475499412891</v>
      </c>
      <c r="AB45" s="115">
        <v>3.4975791745628175</v>
      </c>
      <c r="AC45" s="115"/>
      <c r="AD45" s="115"/>
      <c r="AE45" s="115"/>
      <c r="AF45" s="65">
        <v>18.39419295931296</v>
      </c>
      <c r="AG45" s="77">
        <f>SUM(G45+H45+I45+P45+Q45+R45+S45+AF45+T45+U45+V45+W45)</f>
        <v>99.999999999999986</v>
      </c>
      <c r="AH45" s="90"/>
      <c r="AK45" s="88"/>
      <c r="AL45" s="88"/>
      <c r="AM45" s="88"/>
    </row>
    <row r="46" spans="2:39" x14ac:dyDescent="0.25">
      <c r="B46" s="7" t="s">
        <v>75</v>
      </c>
      <c r="C46" s="78" t="s">
        <v>92</v>
      </c>
      <c r="D46" s="17">
        <v>6060</v>
      </c>
      <c r="E46" s="147">
        <v>6060</v>
      </c>
      <c r="F46" s="8">
        <v>6060</v>
      </c>
      <c r="G46" s="136">
        <v>38.583331141036119</v>
      </c>
      <c r="H46" s="110"/>
      <c r="I46" s="113">
        <v>25.917827002216914</v>
      </c>
      <c r="J46" s="119">
        <v>8.8537592345285354</v>
      </c>
      <c r="K46" s="119"/>
      <c r="L46" s="119"/>
      <c r="M46" s="115"/>
      <c r="N46" s="119"/>
      <c r="O46" s="119"/>
      <c r="P46" s="113">
        <f>SUM(J46+K46+L46+M46+N46+O46)</f>
        <v>8.8537592345285354</v>
      </c>
      <c r="Q46" s="110">
        <v>1.466474020260895</v>
      </c>
      <c r="R46" s="119"/>
      <c r="S46" s="115"/>
      <c r="T46" s="115">
        <v>1.1310155735960021</v>
      </c>
      <c r="U46" s="115"/>
      <c r="V46" s="115"/>
      <c r="W46" s="113"/>
      <c r="X46" s="110">
        <v>4.6348295785302449</v>
      </c>
      <c r="Y46" s="115">
        <v>3.5955744202212467</v>
      </c>
      <c r="Z46" s="115">
        <v>2.455431633266882</v>
      </c>
      <c r="AA46" s="115">
        <v>8.7912871093697014</v>
      </c>
      <c r="AB46" s="115">
        <v>4.5704702869734524</v>
      </c>
      <c r="AC46" s="115"/>
      <c r="AD46" s="115"/>
      <c r="AE46" s="115"/>
      <c r="AF46" s="65">
        <v>24.047593028361526</v>
      </c>
      <c r="AG46" s="77">
        <f>SUM(G46+H46+I46+P46+Q46+R46+S46+AF46+T46+U46+V46+W46)</f>
        <v>99.999999999999986</v>
      </c>
      <c r="AH46" s="90"/>
      <c r="AK46" s="88"/>
      <c r="AL46" s="88"/>
      <c r="AM46" s="88"/>
    </row>
    <row r="47" spans="2:39" x14ac:dyDescent="0.25">
      <c r="B47" s="7" t="s">
        <v>75</v>
      </c>
      <c r="C47" s="78" t="s">
        <v>90</v>
      </c>
      <c r="D47" s="17">
        <v>6810</v>
      </c>
      <c r="E47" s="147">
        <v>6800</v>
      </c>
      <c r="F47" s="8">
        <v>6820</v>
      </c>
      <c r="G47" s="136">
        <v>39.972192101714256</v>
      </c>
      <c r="H47" s="110"/>
      <c r="I47" s="113">
        <v>30.102236516712981</v>
      </c>
      <c r="J47" s="119">
        <v>8.0413768608681941</v>
      </c>
      <c r="K47" s="119"/>
      <c r="L47" s="119"/>
      <c r="M47" s="115"/>
      <c r="N47" s="119"/>
      <c r="O47" s="119"/>
      <c r="P47" s="113">
        <f>SUM(J47+K47+L47+M47+N47+O47)</f>
        <v>8.0413768608681941</v>
      </c>
      <c r="Q47" s="110">
        <v>1.3737538008064458</v>
      </c>
      <c r="R47" s="119"/>
      <c r="S47" s="115"/>
      <c r="T47" s="115">
        <v>1.430332105491511</v>
      </c>
      <c r="U47" s="115"/>
      <c r="V47" s="115"/>
      <c r="W47" s="113"/>
      <c r="X47" s="110">
        <v>2.6627989834008257</v>
      </c>
      <c r="Y47" s="115">
        <v>2.2349538055836717</v>
      </c>
      <c r="Z47" s="115">
        <v>1.4160287844365962</v>
      </c>
      <c r="AA47" s="115">
        <v>10.252342639068372</v>
      </c>
      <c r="AB47" s="115">
        <v>2.5139844019171482</v>
      </c>
      <c r="AC47" s="115"/>
      <c r="AD47" s="115"/>
      <c r="AE47" s="115"/>
      <c r="AF47" s="65">
        <v>19.080108614406615</v>
      </c>
      <c r="AG47" s="77">
        <f>SUM(G47+H47+I47+P47+Q47+R47+S47+AF47+T47+U47+V47+W47)</f>
        <v>100</v>
      </c>
      <c r="AH47" s="90"/>
      <c r="AK47" s="88"/>
      <c r="AL47" s="88"/>
      <c r="AM47" s="88"/>
    </row>
    <row r="48" spans="2:39" x14ac:dyDescent="0.25">
      <c r="B48" s="7" t="s">
        <v>75</v>
      </c>
      <c r="C48" s="78" t="s">
        <v>93</v>
      </c>
      <c r="D48" s="17">
        <v>7830</v>
      </c>
      <c r="E48" s="147">
        <v>7820</v>
      </c>
      <c r="F48" s="8">
        <v>7840</v>
      </c>
      <c r="G48" s="136">
        <v>39.89256645892771</v>
      </c>
      <c r="H48" s="110"/>
      <c r="I48" s="113">
        <v>18.176455031221668</v>
      </c>
      <c r="J48" s="119">
        <v>17.438282076237314</v>
      </c>
      <c r="K48" s="119"/>
      <c r="L48" s="119"/>
      <c r="M48" s="115"/>
      <c r="N48" s="119"/>
      <c r="O48" s="119"/>
      <c r="P48" s="113">
        <f>SUM(J48+K48+L48+M48+N48+O48)</f>
        <v>17.438282076237314</v>
      </c>
      <c r="Q48" s="110">
        <v>2.2038305152539279</v>
      </c>
      <c r="R48" s="119"/>
      <c r="S48" s="115"/>
      <c r="T48" s="115">
        <v>0.48562871600876673</v>
      </c>
      <c r="U48" s="115"/>
      <c r="V48" s="115"/>
      <c r="W48" s="113"/>
      <c r="X48" s="110">
        <v>6.0315086528288839</v>
      </c>
      <c r="Y48" s="115">
        <v>3.5266692272912508</v>
      </c>
      <c r="Z48" s="115">
        <v>1.7449894761753213</v>
      </c>
      <c r="AA48" s="115">
        <v>5.9545850642130942</v>
      </c>
      <c r="AB48" s="115"/>
      <c r="AC48" s="115">
        <v>4.545484781842057</v>
      </c>
      <c r="AD48" s="115"/>
      <c r="AE48" s="115"/>
      <c r="AF48" s="65">
        <v>21.803237202350605</v>
      </c>
      <c r="AG48" s="77">
        <f>SUM(G48+H48+I48+P48+Q48+R48+S48+AF48+T48+U48+V48+W48)</f>
        <v>99.999999999999986</v>
      </c>
      <c r="AH48" s="90"/>
      <c r="AK48" s="88"/>
      <c r="AL48" s="88"/>
      <c r="AM48" s="88"/>
    </row>
    <row r="49" spans="2:39" x14ac:dyDescent="0.25">
      <c r="B49" s="106" t="s">
        <v>75</v>
      </c>
      <c r="C49" s="105" t="s">
        <v>76</v>
      </c>
      <c r="D49" s="116">
        <v>8132.5</v>
      </c>
      <c r="E49" s="146">
        <v>8125</v>
      </c>
      <c r="F49" s="117">
        <v>8140</v>
      </c>
      <c r="G49" s="136">
        <v>35.342167552689347</v>
      </c>
      <c r="H49" s="110"/>
      <c r="I49" s="113">
        <v>21.891137831271347</v>
      </c>
      <c r="J49" s="119">
        <v>10.769306671972387</v>
      </c>
      <c r="K49" s="119"/>
      <c r="L49" s="119"/>
      <c r="M49" s="115"/>
      <c r="N49" s="119"/>
      <c r="O49" s="119"/>
      <c r="P49" s="113">
        <f>SUM(J49+K49+L49+M49+N49+O49)</f>
        <v>10.769306671972387</v>
      </c>
      <c r="Q49" s="110">
        <v>0.93547869093534874</v>
      </c>
      <c r="R49" s="119"/>
      <c r="S49" s="115"/>
      <c r="T49" s="115">
        <v>0</v>
      </c>
      <c r="U49" s="115"/>
      <c r="V49" s="115"/>
      <c r="W49" s="113"/>
      <c r="X49" s="110">
        <v>4.3905808106050683</v>
      </c>
      <c r="Y49" s="115">
        <v>4.4630819021837826</v>
      </c>
      <c r="Z49" s="115">
        <v>3.0108957397196758</v>
      </c>
      <c r="AA49" s="115">
        <v>11.544135573574001</v>
      </c>
      <c r="AB49" s="115">
        <v>7.6532152270490599</v>
      </c>
      <c r="AC49" s="115"/>
      <c r="AD49" s="115"/>
      <c r="AE49" s="115"/>
      <c r="AF49" s="113">
        <v>31.061909253131589</v>
      </c>
      <c r="AG49" s="77">
        <f>SUM(G49+H49+I49+P49+Q49+R49+S49+AF49+T49+U49+V49+W49)</f>
        <v>100.00000000000003</v>
      </c>
      <c r="AH49" s="90"/>
      <c r="AK49" s="88"/>
      <c r="AL49" s="88"/>
      <c r="AM49" s="88"/>
    </row>
    <row r="50" spans="2:39" x14ac:dyDescent="0.25">
      <c r="B50" s="7" t="s">
        <v>75</v>
      </c>
      <c r="C50" s="78" t="s">
        <v>77</v>
      </c>
      <c r="D50" s="17">
        <v>8325</v>
      </c>
      <c r="E50" s="147">
        <v>8302</v>
      </c>
      <c r="F50" s="8">
        <v>8348</v>
      </c>
      <c r="G50" s="136">
        <v>22.028498042986659</v>
      </c>
      <c r="H50" s="110">
        <v>18.070344151612076</v>
      </c>
      <c r="I50" s="113">
        <v>21.388887315157113</v>
      </c>
      <c r="J50" s="119">
        <v>0.94975267057190882</v>
      </c>
      <c r="K50" s="119"/>
      <c r="L50" s="119"/>
      <c r="M50" s="115"/>
      <c r="N50" s="119">
        <v>0.48413509255559195</v>
      </c>
      <c r="O50" s="119"/>
      <c r="P50" s="113">
        <f>SUM(J50+K50+L50+M50+N50+O50)</f>
        <v>1.4338877631275007</v>
      </c>
      <c r="Q50" s="110"/>
      <c r="R50" s="119"/>
      <c r="S50" s="115"/>
      <c r="T50" s="115">
        <v>5.6999665811566489</v>
      </c>
      <c r="U50" s="115">
        <v>0.17118920766543883</v>
      </c>
      <c r="V50" s="115"/>
      <c r="W50" s="113"/>
      <c r="X50" s="110">
        <v>4.0495465493289045</v>
      </c>
      <c r="Y50" s="115">
        <v>10.716208276811418</v>
      </c>
      <c r="Z50" s="115">
        <v>12.943186415669466</v>
      </c>
      <c r="AA50" s="115"/>
      <c r="AB50" s="115"/>
      <c r="AC50" s="115"/>
      <c r="AD50" s="115"/>
      <c r="AE50" s="115">
        <v>3.4982856964847757</v>
      </c>
      <c r="AF50" s="65">
        <v>31.207226938294564</v>
      </c>
      <c r="AG50" s="77">
        <f>SUM(G50+H50+I50+P50+Q50+R50+S50+AF50+T50+U50+V50+W50)</f>
        <v>99.999999999999986</v>
      </c>
      <c r="AH50" s="90"/>
      <c r="AK50" s="88"/>
      <c r="AL50" s="88"/>
      <c r="AM50" s="88"/>
    </row>
    <row r="51" spans="2:39" x14ac:dyDescent="0.25">
      <c r="B51" s="7" t="s">
        <v>75</v>
      </c>
      <c r="C51" s="78" t="s">
        <v>91</v>
      </c>
      <c r="D51" s="17">
        <v>9460</v>
      </c>
      <c r="E51" s="147">
        <v>9460</v>
      </c>
      <c r="F51" s="8">
        <v>9460</v>
      </c>
      <c r="G51" s="136">
        <v>37.622239232896256</v>
      </c>
      <c r="H51" s="110"/>
      <c r="I51" s="113">
        <v>30.21988787309008</v>
      </c>
      <c r="J51" s="119">
        <v>3.7307433322782635</v>
      </c>
      <c r="K51" s="119"/>
      <c r="L51" s="119"/>
      <c r="M51" s="115"/>
      <c r="N51" s="119"/>
      <c r="O51" s="119"/>
      <c r="P51" s="113">
        <f>SUM(J51+K51+L51+M51+N51+O51)</f>
        <v>3.7307433322782635</v>
      </c>
      <c r="Q51" s="110">
        <v>1.1972151882035507</v>
      </c>
      <c r="R51" s="119"/>
      <c r="S51" s="115"/>
      <c r="T51" s="115">
        <v>1.5602337084064957</v>
      </c>
      <c r="U51" s="115"/>
      <c r="V51" s="115"/>
      <c r="W51" s="113">
        <v>0.38736836898368177</v>
      </c>
      <c r="X51" s="110">
        <v>2.5911677326742937</v>
      </c>
      <c r="Y51" s="115">
        <v>3.8793780048608761</v>
      </c>
      <c r="Z51" s="115">
        <v>2.3027576955950599</v>
      </c>
      <c r="AA51" s="115">
        <v>8.4245655370676467</v>
      </c>
      <c r="AB51" s="115"/>
      <c r="AC51" s="115">
        <v>8.0844433259437967</v>
      </c>
      <c r="AD51" s="115"/>
      <c r="AE51" s="115"/>
      <c r="AF51" s="65">
        <v>25.282312296141676</v>
      </c>
      <c r="AG51" s="77">
        <f>SUM(G51+H51+I51+P51+Q51+R51+S51+AF51+T51+U51+V51+W51)</f>
        <v>100.00000000000001</v>
      </c>
      <c r="AH51" s="90"/>
      <c r="AK51" s="88"/>
      <c r="AL51" s="88"/>
      <c r="AM51" s="88"/>
    </row>
    <row r="52" spans="2:39" x14ac:dyDescent="0.25">
      <c r="B52" s="7" t="s">
        <v>75</v>
      </c>
      <c r="C52" s="78" t="s">
        <v>78</v>
      </c>
      <c r="D52" s="17">
        <v>9735.5</v>
      </c>
      <c r="E52" s="147">
        <v>9728</v>
      </c>
      <c r="F52" s="8">
        <v>9743</v>
      </c>
      <c r="G52" s="136">
        <v>26.197236558403691</v>
      </c>
      <c r="H52" s="110"/>
      <c r="I52" s="113">
        <v>48.029640083776812</v>
      </c>
      <c r="J52" s="119">
        <v>1.5601467212111517</v>
      </c>
      <c r="K52" s="119"/>
      <c r="L52" s="119"/>
      <c r="M52" s="115"/>
      <c r="N52" s="119"/>
      <c r="O52" s="119"/>
      <c r="P52" s="113">
        <f>SUM(J52+K52+L52+M52+N52+O52)</f>
        <v>1.5601467212111517</v>
      </c>
      <c r="Q52" s="110"/>
      <c r="R52" s="119">
        <v>0.53430513257770851</v>
      </c>
      <c r="S52" s="115"/>
      <c r="T52" s="115">
        <v>0</v>
      </c>
      <c r="U52" s="115"/>
      <c r="V52" s="115"/>
      <c r="W52" s="113">
        <v>13.161869968455186</v>
      </c>
      <c r="X52" s="110">
        <v>2.3398533806643051</v>
      </c>
      <c r="Y52" s="115">
        <v>5.5741531767943746</v>
      </c>
      <c r="Z52" s="115">
        <v>1.2586049217199116</v>
      </c>
      <c r="AA52" s="115"/>
      <c r="AB52" s="115"/>
      <c r="AC52" s="115"/>
      <c r="AD52" s="115"/>
      <c r="AE52" s="115">
        <v>1.3441900563968656</v>
      </c>
      <c r="AF52" s="65">
        <v>10.516801535575457</v>
      </c>
      <c r="AG52" s="77">
        <f>SUM(G52+H52+I52+P52+Q52+R52+S52+AF52+T52+U52+V52+W52)</f>
        <v>100</v>
      </c>
      <c r="AH52" s="90"/>
      <c r="AK52" s="88"/>
      <c r="AL52" s="88"/>
      <c r="AM52" s="88"/>
    </row>
    <row r="53" spans="2:39" x14ac:dyDescent="0.25">
      <c r="B53" s="7" t="s">
        <v>75</v>
      </c>
      <c r="C53" s="78" t="s">
        <v>79</v>
      </c>
      <c r="D53" s="17">
        <v>9808.5</v>
      </c>
      <c r="E53" s="147">
        <v>9800</v>
      </c>
      <c r="F53" s="8">
        <v>9817</v>
      </c>
      <c r="G53" s="136">
        <v>24.029708807534472</v>
      </c>
      <c r="H53" s="110">
        <v>14.769292649698654</v>
      </c>
      <c r="I53" s="113">
        <v>28.496950828882277</v>
      </c>
      <c r="J53" s="119">
        <v>4.1580266937247403</v>
      </c>
      <c r="K53" s="119"/>
      <c r="L53" s="119"/>
      <c r="M53" s="115"/>
      <c r="N53" s="119"/>
      <c r="O53" s="119"/>
      <c r="P53" s="113">
        <f>SUM(J53+K53+L53+M53+N53+O53)</f>
        <v>4.1580266937247403</v>
      </c>
      <c r="Q53" s="110"/>
      <c r="R53" s="119">
        <v>2.1459407496051655</v>
      </c>
      <c r="S53" s="115"/>
      <c r="T53" s="115">
        <v>2.1352416148136868</v>
      </c>
      <c r="U53" s="115"/>
      <c r="V53" s="115"/>
      <c r="W53" s="113">
        <v>9.9399178620637141</v>
      </c>
      <c r="X53" s="110">
        <v>3.0035234323061055</v>
      </c>
      <c r="Y53" s="115">
        <v>6.4627538681345156</v>
      </c>
      <c r="Z53" s="115">
        <v>2.0473455605981692</v>
      </c>
      <c r="AA53" s="115"/>
      <c r="AB53" s="115"/>
      <c r="AC53" s="115"/>
      <c r="AD53" s="115"/>
      <c r="AE53" s="115">
        <v>2.8112979326385141</v>
      </c>
      <c r="AF53" s="65">
        <v>14.324920793677304</v>
      </c>
      <c r="AG53" s="77">
        <f>SUM(G53+H53+I53+P53+Q53+R53+S53+AF53+T53+U53+V53+W53)</f>
        <v>100</v>
      </c>
      <c r="AH53" s="90"/>
      <c r="AK53" s="88"/>
      <c r="AL53" s="88"/>
      <c r="AM53" s="88"/>
    </row>
    <row r="54" spans="2:39" x14ac:dyDescent="0.25">
      <c r="B54" s="7" t="s">
        <v>75</v>
      </c>
      <c r="C54" s="78" t="s">
        <v>80</v>
      </c>
      <c r="D54" s="17">
        <v>10044</v>
      </c>
      <c r="E54" s="147">
        <v>10039</v>
      </c>
      <c r="F54" s="8">
        <v>10049</v>
      </c>
      <c r="G54" s="136">
        <v>13.680417018298421</v>
      </c>
      <c r="H54" s="110">
        <v>5.6963468807890489</v>
      </c>
      <c r="I54" s="113">
        <v>43.768146090431877</v>
      </c>
      <c r="J54" s="119">
        <v>2.3435088274403526</v>
      </c>
      <c r="K54" s="119"/>
      <c r="L54" s="119"/>
      <c r="M54" s="115"/>
      <c r="N54" s="119"/>
      <c r="O54" s="119"/>
      <c r="P54" s="113">
        <f>SUM(J54+K54+L54+M54+N54+O54)</f>
        <v>2.3435088274403526</v>
      </c>
      <c r="Q54" s="110"/>
      <c r="R54" s="119">
        <v>1.5002147060700843</v>
      </c>
      <c r="S54" s="115"/>
      <c r="T54" s="115">
        <v>2.1267704261618023</v>
      </c>
      <c r="U54" s="115">
        <v>0.53777857810334861</v>
      </c>
      <c r="V54" s="115"/>
      <c r="W54" s="113">
        <v>0.65014692631952453</v>
      </c>
      <c r="X54" s="110">
        <v>3.3552951032620628</v>
      </c>
      <c r="Y54" s="115">
        <v>6.9107196441837448</v>
      </c>
      <c r="Z54" s="115">
        <v>7.3588481193114728</v>
      </c>
      <c r="AA54" s="115"/>
      <c r="AB54" s="115"/>
      <c r="AC54" s="115">
        <v>12.071807679628266</v>
      </c>
      <c r="AD54" s="115"/>
      <c r="AE54" s="115"/>
      <c r="AF54" s="65">
        <v>29.696670546385548</v>
      </c>
      <c r="AG54" s="77">
        <f>SUM(G54+H54+I54+P54+Q54+R54+S54+AF54+T54+U54+V54+W54)</f>
        <v>99.999999999999986</v>
      </c>
      <c r="AH54" s="90"/>
      <c r="AK54" s="88"/>
      <c r="AL54" s="88"/>
      <c r="AM54" s="88"/>
    </row>
    <row r="55" spans="2:39" x14ac:dyDescent="0.25">
      <c r="B55" s="7" t="s">
        <v>75</v>
      </c>
      <c r="C55" s="78" t="s">
        <v>94</v>
      </c>
      <c r="D55" s="17">
        <v>10300</v>
      </c>
      <c r="E55" s="147">
        <v>10300</v>
      </c>
      <c r="F55" s="8">
        <v>10300</v>
      </c>
      <c r="G55" s="136">
        <v>52.198355316875165</v>
      </c>
      <c r="H55" s="110"/>
      <c r="I55" s="113">
        <v>22.526476903574078</v>
      </c>
      <c r="J55" s="119">
        <v>2.8302820134350206</v>
      </c>
      <c r="K55" s="119"/>
      <c r="L55" s="119"/>
      <c r="M55" s="115"/>
      <c r="N55" s="119"/>
      <c r="O55" s="119"/>
      <c r="P55" s="113">
        <f>SUM(J55+K55+L55+M55+N55+O55)</f>
        <v>2.8302820134350206</v>
      </c>
      <c r="Q55" s="110">
        <v>0.77448787312275669</v>
      </c>
      <c r="R55" s="119"/>
      <c r="S55" s="115"/>
      <c r="T55" s="115">
        <v>1.5673183665714236</v>
      </c>
      <c r="U55" s="115"/>
      <c r="V55" s="115"/>
      <c r="W55" s="113">
        <v>10.032188682580019</v>
      </c>
      <c r="X55" s="110">
        <v>2.0039823057195676</v>
      </c>
      <c r="Y55" s="115">
        <v>2.2982832254637859</v>
      </c>
      <c r="Z55" s="115">
        <v>0.89152238547953178</v>
      </c>
      <c r="AA55" s="115">
        <v>2.8458583241020619</v>
      </c>
      <c r="AB55" s="115"/>
      <c r="AC55" s="115">
        <v>2.0312446030765652</v>
      </c>
      <c r="AD55" s="115"/>
      <c r="AE55" s="115"/>
      <c r="AF55" s="65">
        <v>10.070890843841513</v>
      </c>
      <c r="AG55" s="77">
        <f>SUM(G55+H55+I55+P55+Q55+R55+S55+AF55+T55+U55+V55+W55)</f>
        <v>99.999999999999972</v>
      </c>
      <c r="AH55" s="90"/>
      <c r="AK55" s="88"/>
      <c r="AL55" s="88"/>
      <c r="AM55" s="88"/>
    </row>
    <row r="56" spans="2:39" ht="15.75" thickBot="1" x14ac:dyDescent="0.3">
      <c r="B56" s="41" t="s">
        <v>75</v>
      </c>
      <c r="C56" s="79" t="s">
        <v>95</v>
      </c>
      <c r="D56" s="42">
        <v>10640</v>
      </c>
      <c r="E56" s="149">
        <v>10640</v>
      </c>
      <c r="F56" s="43">
        <v>10640</v>
      </c>
      <c r="G56" s="139">
        <v>45.185605276063399</v>
      </c>
      <c r="H56" s="140"/>
      <c r="I56" s="141">
        <v>29.573668784488977</v>
      </c>
      <c r="J56" s="142">
        <v>4.3396164793003695</v>
      </c>
      <c r="K56" s="142"/>
      <c r="L56" s="142"/>
      <c r="M56" s="143"/>
      <c r="N56" s="142"/>
      <c r="O56" s="142"/>
      <c r="P56" s="141">
        <f>SUM(J56+K56+L56+M56+N56+O56)</f>
        <v>4.3396164793003695</v>
      </c>
      <c r="Q56" s="140">
        <v>0.97967510016223147</v>
      </c>
      <c r="R56" s="142"/>
      <c r="S56" s="143"/>
      <c r="T56" s="143">
        <v>0.49496467419629636</v>
      </c>
      <c r="U56" s="143"/>
      <c r="V56" s="143"/>
      <c r="W56" s="141">
        <v>4.4930844993853452</v>
      </c>
      <c r="X56" s="140">
        <v>1.9974109056163001</v>
      </c>
      <c r="Y56" s="143">
        <v>2.6059890096435003</v>
      </c>
      <c r="Z56" s="143">
        <v>1.059613700838431</v>
      </c>
      <c r="AA56" s="143">
        <v>5.9528807407979549</v>
      </c>
      <c r="AB56" s="143"/>
      <c r="AC56" s="143">
        <v>3.3174908295071925</v>
      </c>
      <c r="AD56" s="143"/>
      <c r="AE56" s="143"/>
      <c r="AF56" s="66">
        <v>14.933385186403379</v>
      </c>
      <c r="AG56" s="77">
        <f>SUM(G56+H56+I56+P56+Q56+R56+S56+AF56+T56+U56+V56+W56)</f>
        <v>100</v>
      </c>
      <c r="AH56" s="91"/>
      <c r="AK56" s="50"/>
      <c r="AL56" s="50"/>
      <c r="AM56" s="50"/>
    </row>
    <row r="57" spans="2:39" x14ac:dyDescent="0.25">
      <c r="B57" s="67"/>
      <c r="C57" s="67"/>
      <c r="D57" s="68"/>
      <c r="E57" s="68"/>
      <c r="F57" s="68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121"/>
      <c r="AH57" s="69"/>
    </row>
    <row r="58" spans="2:39" x14ac:dyDescent="0.25">
      <c r="B58" s="72" t="s">
        <v>55</v>
      </c>
      <c r="C58" s="67"/>
      <c r="D58" s="68"/>
      <c r="E58" s="68"/>
      <c r="F58" s="68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69"/>
    </row>
    <row r="59" spans="2:39" x14ac:dyDescent="0.25">
      <c r="B59" s="72" t="s">
        <v>54</v>
      </c>
      <c r="C59" s="67"/>
      <c r="D59" s="68"/>
      <c r="E59" s="68"/>
      <c r="F59" s="68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69"/>
    </row>
    <row r="60" spans="2:39" x14ac:dyDescent="0.25">
      <c r="B60" s="72" t="s">
        <v>65</v>
      </c>
      <c r="C60" s="67"/>
      <c r="D60" s="68"/>
      <c r="E60" s="68"/>
      <c r="F60" s="68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69"/>
    </row>
  </sheetData>
  <sortState xmlns:xlrd2="http://schemas.microsoft.com/office/spreadsheetml/2017/richdata2" ref="B37:AH56">
    <sortCondition ref="D37:D56"/>
  </sortState>
  <mergeCells count="7">
    <mergeCell ref="AK38:AM38"/>
    <mergeCell ref="B1:AH1"/>
    <mergeCell ref="G10:AH10"/>
    <mergeCell ref="AK14:AM14"/>
    <mergeCell ref="G34:AH34"/>
    <mergeCell ref="B10:F10"/>
    <mergeCell ref="B34:F34"/>
  </mergeCells>
  <phoneticPr fontId="20" type="noConversion"/>
  <pageMargins left="0.25" right="0.25" top="0.75" bottom="0.75" header="0.3" footer="0.3"/>
  <pageSetup scale="2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10"/>
  <sheetViews>
    <sheetView showGridLines="0" view="pageBreakPreview" zoomScale="60" zoomScaleNormal="60" workbookViewId="0">
      <selection activeCell="D7" sqref="D7"/>
    </sheetView>
  </sheetViews>
  <sheetFormatPr defaultRowHeight="12.75" x14ac:dyDescent="0.2"/>
  <cols>
    <col min="1" max="1" width="2.7109375" style="55" customWidth="1"/>
    <col min="2" max="3" width="9.140625" style="55"/>
    <col min="4" max="4" width="12.7109375" style="55" customWidth="1"/>
    <col min="5" max="10" width="9.140625" style="55"/>
    <col min="11" max="11" width="2.7109375" style="55" customWidth="1"/>
    <col min="12" max="20" width="9.140625" style="55"/>
    <col min="21" max="21" width="2.7109375" style="55" customWidth="1"/>
    <col min="22" max="30" width="9.140625" style="55"/>
    <col min="31" max="31" width="2.7109375" style="55" customWidth="1"/>
    <col min="32" max="40" width="9.140625" style="55"/>
    <col min="41" max="41" width="2.7109375" style="55" customWidth="1"/>
    <col min="42" max="16384" width="9.140625" style="55"/>
  </cols>
  <sheetData>
    <row r="1" spans="2:40" ht="55.5" customHeight="1" x14ac:dyDescent="0.2">
      <c r="B1" s="131" t="s">
        <v>18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D3" s="4" t="str">
        <f>Data!D3</f>
        <v>Hilcorp Energy</v>
      </c>
    </row>
    <row r="4" spans="2:40" ht="15" x14ac:dyDescent="0.25">
      <c r="B4" t="s">
        <v>67</v>
      </c>
      <c r="C4"/>
      <c r="D4" s="4" t="str">
        <f>Data!D4</f>
        <v>Iniskin Unit Zappa 1</v>
      </c>
    </row>
    <row r="5" spans="2:40" ht="15" x14ac:dyDescent="0.25">
      <c r="B5" t="s">
        <v>6</v>
      </c>
      <c r="C5"/>
      <c r="D5" s="4" t="str">
        <f>Data!D5</f>
        <v>Alaska</v>
      </c>
    </row>
    <row r="6" spans="2:40" ht="15" x14ac:dyDescent="0.25">
      <c r="B6" t="s">
        <v>7</v>
      </c>
      <c r="C6"/>
      <c r="D6" s="4" t="str">
        <f>Data!D6</f>
        <v>50-121-10009</v>
      </c>
    </row>
    <row r="7" spans="2:40" ht="15" x14ac:dyDescent="0.25">
      <c r="B7" t="s">
        <v>8</v>
      </c>
      <c r="C7"/>
      <c r="D7" s="4">
        <f>Data!D7</f>
        <v>28148</v>
      </c>
    </row>
    <row r="8" spans="2:40" ht="15" x14ac:dyDescent="0.25">
      <c r="B8" t="s">
        <v>9</v>
      </c>
      <c r="C8"/>
      <c r="D8" s="122">
        <f>Data!D8</f>
        <v>44167</v>
      </c>
    </row>
    <row r="10" spans="2:40" ht="15.75" x14ac:dyDescent="0.25">
      <c r="B10" s="56" t="s">
        <v>56</v>
      </c>
      <c r="C10" s="53"/>
      <c r="D10" s="54"/>
      <c r="L10" s="56" t="s">
        <v>57</v>
      </c>
      <c r="M10" s="53"/>
      <c r="N10" s="54"/>
      <c r="V10" s="56" t="s">
        <v>58</v>
      </c>
      <c r="W10" s="53"/>
      <c r="X10" s="54"/>
      <c r="AF10" s="56" t="s">
        <v>59</v>
      </c>
      <c r="AG10" s="53"/>
      <c r="AH10" s="54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9854F2-8DA5-4492-B9D6-6A9931223E07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aab2f83d-f27a-44d0-9ede-44cd48e5b870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66844fd1-74e9-40ef-81a0-bdb826355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2020-12-03T19:24:26Z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